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6"/>
  </bookViews>
  <sheets>
    <sheet name="Cashbook" sheetId="1" r:id="rId1"/>
    <sheet name="Paths Cashbook" sheetId="2" r:id="rId2"/>
    <sheet name="Forecast" sheetId="3" r:id="rId3"/>
    <sheet name="BUDGET 2015-16" sheetId="4" r:id="rId4"/>
    <sheet name="REPORT" sheetId="5" r:id="rId5"/>
    <sheet name="RETURN" sheetId="6" r:id="rId6"/>
    <sheet name="VARIANCES" sheetId="7" r:id="rId7"/>
    <sheet name="BANK REC" sheetId="8" r:id="rId8"/>
    <sheet name="Asset list etc" sheetId="9" r:id="rId9"/>
    <sheet name="Asset Register" sheetId="10" r:id="rId10"/>
  </sheets>
  <definedNames>
    <definedName name="_xlnm.Print_Titles" localSheetId="8">'Asset list etc'!$1:$4</definedName>
  </definedNames>
  <calcPr fullCalcOnLoad="1"/>
</workbook>
</file>

<file path=xl/sharedStrings.xml><?xml version="1.0" encoding="utf-8"?>
<sst xmlns="http://schemas.openxmlformats.org/spreadsheetml/2006/main" count="481" uniqueCount="293">
  <si>
    <t>COFFINSWELL PARISH COUNCIL</t>
  </si>
  <si>
    <t xml:space="preserve">ACCOUNT NO. 80510629 - COFFINSWELL PARISH COUNCIL </t>
  </si>
  <si>
    <t>DATE</t>
  </si>
  <si>
    <t>RECEIPTS</t>
  </si>
  <si>
    <t>AMOUNT</t>
  </si>
  <si>
    <t>BALANCE</t>
  </si>
  <si>
    <t>PAYMENTS</t>
  </si>
  <si>
    <t>Min Ref</t>
  </si>
  <si>
    <t>CHEQUE NO.</t>
  </si>
  <si>
    <t>Grass Cutting</t>
  </si>
  <si>
    <t xml:space="preserve"> Expenses</t>
  </si>
  <si>
    <t>Audit</t>
  </si>
  <si>
    <t>Insurance</t>
  </si>
  <si>
    <t>Clerk Salary &amp; Exps</t>
  </si>
  <si>
    <t>VAT</t>
  </si>
  <si>
    <t>Other</t>
  </si>
  <si>
    <t>Balance b/f</t>
  </si>
  <si>
    <t>Teignbridge DC</t>
  </si>
  <si>
    <t>DAPC</t>
  </si>
  <si>
    <t>ACCOUNT NO. 40825018   COFFINSWELL PARISH COUNCIL  - PARISH PATHS</t>
  </si>
  <si>
    <t>MINUTE REF</t>
  </si>
  <si>
    <t>GRASS CUTTING</t>
  </si>
  <si>
    <t>RENT OF VESTRY</t>
  </si>
  <si>
    <t>INTERNAL AUDIT</t>
  </si>
  <si>
    <t>INSURANCE</t>
  </si>
  <si>
    <t>CLERK SALARY</t>
  </si>
  <si>
    <t>CLERK EXPENSES</t>
  </si>
  <si>
    <t>TRAINING &amp; SUBSCRIPTIONS</t>
  </si>
  <si>
    <t>AGM &amp; PRESENTATIONS</t>
  </si>
  <si>
    <t>REPAIRS AND MAINTENANCE</t>
  </si>
  <si>
    <t>ELECTION EXPENSES</t>
  </si>
  <si>
    <t>Variance</t>
  </si>
  <si>
    <t>TOTAL</t>
  </si>
  <si>
    <t>FOOTPATHS</t>
  </si>
  <si>
    <t>EXPENDITURE</t>
  </si>
  <si>
    <t xml:space="preserve">TRAINING </t>
  </si>
  <si>
    <t>AGM EXPENSES</t>
  </si>
  <si>
    <t>SLCC SUBSCRIPTION</t>
  </si>
  <si>
    <t>DAPC SUBSCRIPTION</t>
  </si>
  <si>
    <t>FOOTPATH MAINTENANCE</t>
  </si>
  <si>
    <t>OTHER</t>
  </si>
  <si>
    <t>INCOME</t>
  </si>
  <si>
    <t>PRECEPT</t>
  </si>
  <si>
    <t>P3 GRANT (FOOTPATHS)</t>
  </si>
  <si>
    <t>CALCULATION OF BALANCES</t>
  </si>
  <si>
    <t>Less estimated deficit for year</t>
  </si>
  <si>
    <t>DEFICIT/(SURPLUS) FOR YEAR</t>
  </si>
  <si>
    <t>VAT Reimbursement</t>
  </si>
  <si>
    <t>Cemetery Maintenance</t>
  </si>
  <si>
    <t>Subscriptions</t>
  </si>
  <si>
    <t>Audit Costs</t>
  </si>
  <si>
    <t>Section 137</t>
  </si>
  <si>
    <t>Election Expenses</t>
  </si>
  <si>
    <t>Footpath Maintenance</t>
  </si>
  <si>
    <t>SUMMARY</t>
  </si>
  <si>
    <t>Opening balances</t>
  </si>
  <si>
    <t>Receipts</t>
  </si>
  <si>
    <t>Less: Payments</t>
  </si>
  <si>
    <t>Closing Balances</t>
  </si>
  <si>
    <t>BANK RECONCILIATION</t>
  </si>
  <si>
    <t>Chairman</t>
  </si>
  <si>
    <t>Responsible Financial Officer</t>
  </si>
  <si>
    <t>Date</t>
  </si>
  <si>
    <t>Clerk's Salary</t>
  </si>
  <si>
    <t>Clerk's Expenses</t>
  </si>
  <si>
    <t>Hire of Vestry</t>
  </si>
  <si>
    <t>OVER PAYMENTS</t>
  </si>
  <si>
    <t>Supporting Statement</t>
  </si>
  <si>
    <t>Assets</t>
  </si>
  <si>
    <t>Cost</t>
  </si>
  <si>
    <t>Movements in the Year</t>
  </si>
  <si>
    <t>Additions:</t>
  </si>
  <si>
    <t>Disposals:</t>
  </si>
  <si>
    <t>Situation</t>
  </si>
  <si>
    <t>Notice Board</t>
  </si>
  <si>
    <t>Daccombe</t>
  </si>
  <si>
    <t>Coffinswell</t>
  </si>
  <si>
    <t>4 Garden Seats</t>
  </si>
  <si>
    <t>3x Coffinswell</t>
  </si>
  <si>
    <t>)</t>
  </si>
  <si>
    <t>1x Daccombe</t>
  </si>
  <si>
    <t>Trestle Table</t>
  </si>
  <si>
    <t>St Bartholomew</t>
  </si>
  <si>
    <t>Crockery &amp; Cutlery</t>
  </si>
  <si>
    <t>Laminator</t>
  </si>
  <si>
    <t>The Round House</t>
  </si>
  <si>
    <t>Binder Machine</t>
  </si>
  <si>
    <t>10x Chairs (Royal Blue)</t>
  </si>
  <si>
    <t>Brush Cutter</t>
  </si>
  <si>
    <t>Kindle Cottage</t>
  </si>
  <si>
    <t>Daccombe Village Signs</t>
  </si>
  <si>
    <r>
      <t>Borrowings</t>
    </r>
    <r>
      <rPr>
        <sz val="10"/>
        <rFont val="Arial"/>
        <family val="2"/>
      </rPr>
      <t>: None</t>
    </r>
  </si>
  <si>
    <r>
      <t>Leases</t>
    </r>
    <r>
      <rPr>
        <sz val="10"/>
        <rFont val="Arial"/>
        <family val="0"/>
      </rPr>
      <t>: None</t>
    </r>
  </si>
  <si>
    <t>Debts Outstanding</t>
  </si>
  <si>
    <r>
      <t>Tenancies</t>
    </r>
    <r>
      <rPr>
        <sz val="10"/>
        <rFont val="Arial"/>
        <family val="0"/>
      </rPr>
      <t>: None</t>
    </r>
  </si>
  <si>
    <t>S137 Payments</t>
  </si>
  <si>
    <t xml:space="preserve">Section 137 of the Local Government Act 1972 enables Parish Councils to spend up to the </t>
  </si>
  <si>
    <t>made were: None</t>
  </si>
  <si>
    <r>
      <t>Agency Work</t>
    </r>
    <r>
      <rPr>
        <sz val="10"/>
        <rFont val="Arial"/>
        <family val="0"/>
      </rPr>
      <t>: None</t>
    </r>
  </si>
  <si>
    <r>
      <t>Advertising and Publicity</t>
    </r>
    <r>
      <rPr>
        <sz val="10"/>
        <rFont val="Arial"/>
        <family val="0"/>
      </rPr>
      <t>: None</t>
    </r>
  </si>
  <si>
    <r>
      <t>Contingent Liabilities</t>
    </r>
    <r>
      <rPr>
        <sz val="10"/>
        <rFont val="Arial"/>
        <family val="0"/>
      </rPr>
      <t>: None</t>
    </r>
  </si>
  <si>
    <r>
      <t>Pensions</t>
    </r>
    <r>
      <rPr>
        <sz val="10"/>
        <rFont val="Arial"/>
        <family val="0"/>
      </rPr>
      <t>: None</t>
    </r>
  </si>
  <si>
    <t>Signed………………………………………..</t>
  </si>
  <si>
    <t>…………………………………………….</t>
  </si>
  <si>
    <t>Roger Wills, Chairman</t>
  </si>
  <si>
    <t>Tony Hermsen, Responsible Financial Officer</t>
  </si>
  <si>
    <t>Date…………………………………………..</t>
  </si>
  <si>
    <t>Date………………………………………</t>
  </si>
  <si>
    <t xml:space="preserve">Precept </t>
  </si>
  <si>
    <t>EXCESS/(SHORTFALL) OF RECEIPTS</t>
  </si>
  <si>
    <t>Year ending</t>
  </si>
  <si>
    <t>A/C 80510629</t>
  </si>
  <si>
    <t>A/C 40825018</t>
  </si>
  <si>
    <t>Variance %</t>
  </si>
  <si>
    <t>Balances brought forward</t>
  </si>
  <si>
    <t>Annual Precept</t>
  </si>
  <si>
    <t>Total other receipts</t>
  </si>
  <si>
    <t>Staff costs</t>
  </si>
  <si>
    <t>Loan Interest/capital repayments</t>
  </si>
  <si>
    <t>Total Other Payments</t>
  </si>
  <si>
    <t>Inter Account Transfers</t>
  </si>
  <si>
    <t>Balances carried forward</t>
  </si>
  <si>
    <t>Total cash and investments</t>
  </si>
  <si>
    <t>Total fixed assets and long term borrowing</t>
  </si>
  <si>
    <t>Total borrowings</t>
  </si>
  <si>
    <t>ANALYSIS OF SIGNIFICANT VARIANCES</t>
  </si>
  <si>
    <t>Audited body name:</t>
  </si>
  <si>
    <t>Coffinswell Parish Council</t>
  </si>
  <si>
    <t>Prepared by:___________________________________</t>
  </si>
  <si>
    <t>Date:______________________</t>
  </si>
  <si>
    <t xml:space="preserve">   Tony Hermsen, Responsible Financial Officer</t>
  </si>
  <si>
    <t>Approved by;___________________________________</t>
  </si>
  <si>
    <t xml:space="preserve">   Roger Wills, Chairman</t>
  </si>
  <si>
    <t>£</t>
  </si>
  <si>
    <t>Current Account No. 80510629</t>
  </si>
  <si>
    <t>Current Account No. 40825018</t>
  </si>
  <si>
    <t>Petty Cash Float</t>
  </si>
  <si>
    <t>The net balances reconcile to the cash book for the year as follows:</t>
  </si>
  <si>
    <t>CASH BOOK</t>
  </si>
  <si>
    <t>Opening Balance</t>
  </si>
  <si>
    <t>Less: Payments in the year</t>
  </si>
  <si>
    <t>Add: Receipts in the year</t>
  </si>
  <si>
    <t>Forecast</t>
  </si>
  <si>
    <t>DATA PROTECTION ACT</t>
  </si>
  <si>
    <t>Less: estimated deficit for year</t>
  </si>
  <si>
    <t xml:space="preserve"> </t>
  </si>
  <si>
    <t>Permissive Paths</t>
  </si>
  <si>
    <t>Paths</t>
  </si>
  <si>
    <t>Data Protection Registration</t>
  </si>
  <si>
    <t>Laptop Computer</t>
  </si>
  <si>
    <t>DAPC Sub</t>
  </si>
  <si>
    <t>MAPPING</t>
  </si>
  <si>
    <t>EMERGENCY OFFICER EXPENSES</t>
  </si>
  <si>
    <t>Devon CC Grants</t>
  </si>
  <si>
    <t>P3 Grants (Footpaths)</t>
  </si>
  <si>
    <t>Salt/Grit Spreader</t>
  </si>
  <si>
    <t>Manor Farm</t>
  </si>
  <si>
    <t>VAT to be reclaimed</t>
  </si>
  <si>
    <t>DALC</t>
  </si>
  <si>
    <t>Community First</t>
  </si>
  <si>
    <t>DEVON CC GRANT</t>
  </si>
  <si>
    <t>Contra</t>
  </si>
  <si>
    <t>ASSET REGISTER</t>
  </si>
  <si>
    <t>Date of Purchase</t>
  </si>
  <si>
    <t>Description</t>
  </si>
  <si>
    <t>Location</t>
  </si>
  <si>
    <t>Insured</t>
  </si>
  <si>
    <t>Mont Blanc Salt Spreader</t>
  </si>
  <si>
    <t>Yes</t>
  </si>
  <si>
    <t>Manor Farm, Coffinswell</t>
  </si>
  <si>
    <t>HP Laptop Computer</t>
  </si>
  <si>
    <t>The Round House, Coffinswell</t>
  </si>
  <si>
    <t>2x Daccombe Village Nameplates</t>
  </si>
  <si>
    <t>Kindle Cottage, Coffinswell</t>
  </si>
  <si>
    <t>Honda UMK425LE Brushcutter</t>
  </si>
  <si>
    <t>St Bartholomew Church</t>
  </si>
  <si>
    <t>Not Known</t>
  </si>
  <si>
    <t xml:space="preserve">Gift </t>
  </si>
  <si>
    <t>Coffinswell Parochial CC</t>
  </si>
  <si>
    <t>HMRC PAYE Refund</t>
  </si>
  <si>
    <t>………………………………………………..</t>
  </si>
  <si>
    <t xml:space="preserve">Signed………………………………………………..                    </t>
  </si>
  <si>
    <t>………………………………………………………..</t>
  </si>
  <si>
    <t>Reason</t>
  </si>
  <si>
    <t>Amount</t>
  </si>
  <si>
    <t xml:space="preserve">Box 3: TOTAL OTHER RECEIPTS </t>
  </si>
  <si>
    <t>No</t>
  </si>
  <si>
    <t>A Hermsen</t>
  </si>
  <si>
    <t>Coffinswell PCC</t>
  </si>
  <si>
    <t>SLCC</t>
  </si>
  <si>
    <t>P3 GRANT</t>
  </si>
  <si>
    <t>VAT REIMBURSEMENT</t>
  </si>
  <si>
    <t>SURPLUS / (DEFICIT)</t>
  </si>
  <si>
    <t>2014/15 BUDGET</t>
  </si>
  <si>
    <t>DEVON CC - SHOVELS GRANT</t>
  </si>
  <si>
    <t>Notes:</t>
  </si>
  <si>
    <t>Estimated balance at 31st March 2015</t>
  </si>
  <si>
    <t>Mrs R Avery</t>
  </si>
  <si>
    <t>Less: Unpresented Cheques</t>
  </si>
  <si>
    <t>Balance as per Cash Book</t>
  </si>
  <si>
    <t>Balance as per Bank Statement</t>
  </si>
  <si>
    <t>Repairs &amp; Maintenance</t>
  </si>
  <si>
    <t>Travel Costs</t>
  </si>
  <si>
    <t>Mr A Hermsen</t>
  </si>
  <si>
    <r>
      <t>Future Commitments:</t>
    </r>
    <r>
      <rPr>
        <sz val="10"/>
        <rFont val="Arial"/>
        <family val="0"/>
      </rPr>
      <t xml:space="preserve"> None</t>
    </r>
  </si>
  <si>
    <t>Figure in 2014 column</t>
  </si>
  <si>
    <t>CASH BOOK - YEAR TO 31 MARCH 2015</t>
  </si>
  <si>
    <t>Coffinswell PC-Parish Paths</t>
  </si>
  <si>
    <t>Coffinswell PC</t>
  </si>
  <si>
    <t>South &amp; West Internal Audit</t>
  </si>
  <si>
    <t>RCA Harrington</t>
  </si>
  <si>
    <t>Information Commissioner</t>
  </si>
  <si>
    <t>D/D</t>
  </si>
  <si>
    <t>Data Protection registration</t>
  </si>
  <si>
    <t>INCOME &amp; EXPENDITURE FORECAST 2014/15</t>
  </si>
  <si>
    <t>2013/14 Actual</t>
  </si>
  <si>
    <t>2014/15 Budget</t>
  </si>
  <si>
    <t>2014/15 to date</t>
  </si>
  <si>
    <t>SNOW SHOVELS</t>
  </si>
  <si>
    <t>TRAVEL COSTS</t>
  </si>
  <si>
    <t>EMERGENCY OFFICER COSTS</t>
  </si>
  <si>
    <t>RURAL AID GRANT - NOTICEBOARDS</t>
  </si>
  <si>
    <t>Cancelled</t>
  </si>
  <si>
    <t>Greenbarnes Ltd</t>
  </si>
  <si>
    <t>NOTICEBOARDS</t>
  </si>
  <si>
    <t>For the Year Ended 31st March 2015</t>
  </si>
  <si>
    <t>2 Noticeboards</t>
  </si>
  <si>
    <t>At 31st March 2015 the following assets were held:</t>
  </si>
  <si>
    <t>Add: Outstanding banking</t>
  </si>
  <si>
    <t>The only significant variance relates to the purchase of the two noticeboards which resulted in net expenditure of £563.84</t>
  </si>
  <si>
    <t>that had not been budgeted. Footpaths expenditure is £120 over budget, but it is hoped that some of this may be offset</t>
  </si>
  <si>
    <t>by a higher grant from Devon CC in March.</t>
  </si>
  <si>
    <t>20.11.14</t>
  </si>
  <si>
    <t>To be agreed by the Council at the Council meeting on 15th January 2015</t>
  </si>
  <si>
    <t xml:space="preserve"> COFFINSWELL PARISH COUNCIL - PROPOSED PRECEPT BUDGET 2015/16</t>
  </si>
  <si>
    <t>2013/14 ACTUAL</t>
  </si>
  <si>
    <t>2014/15 ESTIMATED</t>
  </si>
  <si>
    <t>2015/16 BUDGET</t>
  </si>
  <si>
    <t>RURAL AID GRANT</t>
  </si>
  <si>
    <t>Current Year 2014/15</t>
  </si>
  <si>
    <t>Cash Balance at 1st April 2014</t>
  </si>
  <si>
    <t>Add VAT owed to Council as at 31st March 2014</t>
  </si>
  <si>
    <t>Total reserves at 1st April 2014</t>
  </si>
  <si>
    <t>Next Year 2015/16</t>
  </si>
  <si>
    <t>Estimated balance at 1st April 2015</t>
  </si>
  <si>
    <t>Estimated balance at 31st March 2016</t>
  </si>
  <si>
    <t>ANNUAL RETURN - YEAR ENDED 31 MARCH 2015</t>
  </si>
  <si>
    <t>Financial year ending 31 March 2015</t>
  </si>
  <si>
    <t>Balance as per bank statements as at 31 March 2015</t>
  </si>
  <si>
    <t>Less: Unpresented Cheques at 31 March 2015</t>
  </si>
  <si>
    <t>Add: Unbanked receipts as at 31 March 2015</t>
  </si>
  <si>
    <t>Net bank balances as at 31 March 2015</t>
  </si>
  <si>
    <t>RECEIPTS AND PAYMENTS ACCOUNT - YEAR ENDED 31 MARCH 2015</t>
  </si>
  <si>
    <t>Noticeboards</t>
  </si>
  <si>
    <t>Trees</t>
  </si>
  <si>
    <t>Closing balance per cash book as at 31 March 2015</t>
  </si>
  <si>
    <t>ANNUAL RETURN FOR THE YEAR ENDED 31 MARCH 2015</t>
  </si>
  <si>
    <t>Figure in 2015 column</t>
  </si>
  <si>
    <t>Variance (2015 figure less 2014 figure)</t>
  </si>
  <si>
    <t>Devon CC grant for snow shovels received in 2014 but not in 2015</t>
  </si>
  <si>
    <t>Contribution from public for tree purchase received in 2014 but not in 2015</t>
  </si>
  <si>
    <t>Contribution from public to copying costs received in 2014 but not in 2015</t>
  </si>
  <si>
    <t>Devon CC footpaths grant received in 2014</t>
  </si>
  <si>
    <t>Rural Aid Grant for Noticeboards received in 2015 but not in 2014</t>
  </si>
  <si>
    <t>Reduction in Council Tax Support Grant received in 2015</t>
  </si>
  <si>
    <t>Box 6: TOTAL OTHER PAYMENTS</t>
  </si>
  <si>
    <t>VAT refund received in 2014. None claimed in 2015</t>
  </si>
  <si>
    <t>Purchase of Noticeboards in 2015 not in 2014</t>
  </si>
  <si>
    <t>Purchase of trees in 2015 not in 2014</t>
  </si>
  <si>
    <t>Mapping service subscription not renewed in 2015</t>
  </si>
  <si>
    <t>Reduction in travel costs in 2015</t>
  </si>
  <si>
    <t>Noticeboard repairs in 2014 not in 2015</t>
  </si>
  <si>
    <t>Snow shovels purchased in 2014 not in 2015</t>
  </si>
  <si>
    <t>Higher VAT due to increased expenditure (mainly noticeboards)</t>
  </si>
  <si>
    <t xml:space="preserve">Box 9: TOTAL FIXED ASSETS </t>
  </si>
  <si>
    <t>Purchase of new noticeboards</t>
  </si>
  <si>
    <t>Scrapping of old noticeboard</t>
  </si>
  <si>
    <t>Reduction in footpath funding in 2015</t>
  </si>
  <si>
    <t>Reduction in meeting room hire costs in 2015</t>
  </si>
  <si>
    <t>Increase in insurance premium in 2015</t>
  </si>
  <si>
    <t>The purchase of the new noticeboards was part funded by a Rural Aid grant of £1,000</t>
  </si>
  <si>
    <t>The basis of valuation of these assets is cost.</t>
  </si>
  <si>
    <t>At 31st March 2015 debts of £370.23 were outstanding and due to the Council.</t>
  </si>
  <si>
    <t>projects not specifically authorised by other powers. The figure for 2013/14 was £ 6.98</t>
  </si>
  <si>
    <t>product of £7.20 per head of electorate for the benefit of people in the area on activities or</t>
  </si>
  <si>
    <t>The limit for this Council in the year ended 31st March 2015 was £1,469 and the payments</t>
  </si>
  <si>
    <r>
      <t>Monies Owed</t>
    </r>
    <r>
      <rPr>
        <sz val="10"/>
        <rFont val="Arial"/>
        <family val="2"/>
      </rPr>
      <t>: None</t>
    </r>
  </si>
  <si>
    <t>17/7/14/7</t>
  </si>
  <si>
    <t>29/5/14/7</t>
  </si>
  <si>
    <t>18/9/14/7</t>
  </si>
  <si>
    <t>20/11/14/7</t>
  </si>
  <si>
    <t>15/1/15/7</t>
  </si>
  <si>
    <t>19/3/15/7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</si>
</sst>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9]dd\ mmmm\ yyyy"/>
    <numFmt numFmtId="174" formatCode="&quot;£&quot;#,##0.00"/>
    <numFmt numFmtId="175" formatCode="0.0"/>
    <numFmt numFmtId="176" formatCode="mmm\-yyyy"/>
    <numFmt numFmtId="177" formatCode="dd/mm/yy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right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Border="1" applyAlignment="1">
      <alignment horizontal="righ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4">
      <pane ySplit="1500" topLeftCell="A34" activePane="bottomLeft" state="split"/>
      <selection pane="topLeft" activeCell="C4" sqref="C1:C16384"/>
      <selection pane="bottomLeft" activeCell="E55" sqref="E55"/>
    </sheetView>
  </sheetViews>
  <sheetFormatPr defaultColWidth="9.140625" defaultRowHeight="12.75"/>
  <cols>
    <col min="1" max="1" width="10.28125" style="0" customWidth="1"/>
    <col min="2" max="2" width="15.140625" style="0" bestFit="1" customWidth="1"/>
    <col min="3" max="3" width="9.7109375" style="2" bestFit="1" customWidth="1"/>
    <col min="4" max="4" width="9.57421875" style="0" bestFit="1" customWidth="1"/>
    <col min="5" max="5" width="10.140625" style="0" bestFit="1" customWidth="1"/>
    <col min="6" max="6" width="25.8515625" style="0" bestFit="1" customWidth="1"/>
    <col min="7" max="7" width="9.7109375" style="0" bestFit="1" customWidth="1"/>
    <col min="11" max="11" width="10.00390625" style="0" bestFit="1" customWidth="1"/>
  </cols>
  <sheetData>
    <row r="1" spans="1:9" ht="12.75">
      <c r="A1" s="1" t="s">
        <v>0</v>
      </c>
      <c r="D1" s="2"/>
      <c r="E1" s="2"/>
      <c r="H1" s="3"/>
      <c r="I1" s="2"/>
    </row>
    <row r="2" spans="1:9" ht="12.75">
      <c r="A2" s="1"/>
      <c r="D2" s="2"/>
      <c r="E2" s="2"/>
      <c r="H2" s="3"/>
      <c r="I2" s="2"/>
    </row>
    <row r="3" spans="1:9" ht="12.75">
      <c r="A3" s="1" t="s">
        <v>206</v>
      </c>
      <c r="B3" s="4"/>
      <c r="C3" s="67"/>
      <c r="D3" s="2"/>
      <c r="E3" s="2"/>
      <c r="H3" s="3"/>
      <c r="I3" s="2"/>
    </row>
    <row r="4" spans="1:9" ht="12.75">
      <c r="A4" s="1"/>
      <c r="B4" s="4"/>
      <c r="C4" s="67"/>
      <c r="D4" s="2"/>
      <c r="E4" s="2"/>
      <c r="H4" s="3"/>
      <c r="I4" s="2"/>
    </row>
    <row r="5" spans="1:9" ht="12.75">
      <c r="A5" s="1" t="s">
        <v>1</v>
      </c>
      <c r="B5" s="4"/>
      <c r="C5" s="67"/>
      <c r="D5" s="2"/>
      <c r="E5" s="2"/>
      <c r="H5" s="3"/>
      <c r="I5" s="2"/>
    </row>
    <row r="6" spans="1:18" ht="38.25">
      <c r="A6" t="s">
        <v>2</v>
      </c>
      <c r="B6" s="4" t="s">
        <v>3</v>
      </c>
      <c r="C6" s="67" t="s">
        <v>42</v>
      </c>
      <c r="D6" s="2" t="s">
        <v>40</v>
      </c>
      <c r="E6" s="2" t="s">
        <v>5</v>
      </c>
      <c r="F6" s="2" t="s">
        <v>6</v>
      </c>
      <c r="G6" s="5" t="s">
        <v>7</v>
      </c>
      <c r="H6" s="6" t="s">
        <v>8</v>
      </c>
      <c r="I6" s="7" t="s">
        <v>4</v>
      </c>
      <c r="J6" s="7" t="s">
        <v>9</v>
      </c>
      <c r="K6" s="7" t="s">
        <v>146</v>
      </c>
      <c r="L6" s="7" t="s">
        <v>10</v>
      </c>
      <c r="M6" s="8" t="s">
        <v>11</v>
      </c>
      <c r="N6" s="8" t="s">
        <v>12</v>
      </c>
      <c r="O6" s="8" t="s">
        <v>13</v>
      </c>
      <c r="P6" s="8" t="s">
        <v>14</v>
      </c>
      <c r="Q6" s="8" t="s">
        <v>15</v>
      </c>
      <c r="R6" s="9"/>
    </row>
    <row r="7" spans="1:17" ht="12.75">
      <c r="A7" s="10">
        <v>41730</v>
      </c>
      <c r="B7" s="10" t="s">
        <v>16</v>
      </c>
      <c r="D7" s="2"/>
      <c r="E7" s="2">
        <v>3393.64</v>
      </c>
      <c r="F7" s="10"/>
      <c r="G7" s="10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8" ht="12.75">
      <c r="A8" s="10">
        <v>41759</v>
      </c>
      <c r="B8" t="s">
        <v>17</v>
      </c>
      <c r="C8" s="2">
        <v>1495</v>
      </c>
      <c r="D8" s="2">
        <v>15</v>
      </c>
      <c r="E8" s="2">
        <f>E7+C8+D8-I8</f>
        <v>4848.24</v>
      </c>
      <c r="F8" s="49" t="s">
        <v>158</v>
      </c>
      <c r="G8" s="49" t="s">
        <v>288</v>
      </c>
      <c r="H8" s="3"/>
      <c r="I8" s="11">
        <v>55.4</v>
      </c>
      <c r="J8" s="11"/>
      <c r="K8" s="11"/>
      <c r="L8" s="11"/>
      <c r="M8" s="11"/>
      <c r="N8" s="11"/>
      <c r="O8" s="11"/>
      <c r="P8" s="11">
        <v>7.18</v>
      </c>
      <c r="Q8" s="11">
        <v>48.22</v>
      </c>
      <c r="R8" t="s">
        <v>150</v>
      </c>
    </row>
    <row r="9" spans="1:17" ht="12.75">
      <c r="A9" s="10">
        <v>41783</v>
      </c>
      <c r="D9" s="2"/>
      <c r="E9" s="2">
        <f aca="true" t="shared" si="0" ref="E9:E39">E8+C9+D9-I9</f>
        <v>4615.03</v>
      </c>
      <c r="F9" s="49" t="s">
        <v>159</v>
      </c>
      <c r="G9" s="49" t="s">
        <v>288</v>
      </c>
      <c r="H9" s="3">
        <v>100377</v>
      </c>
      <c r="I9" s="11">
        <v>233.21</v>
      </c>
      <c r="J9" s="11"/>
      <c r="K9" s="11"/>
      <c r="L9" s="11"/>
      <c r="M9" s="11"/>
      <c r="N9" s="11">
        <v>233.21</v>
      </c>
      <c r="O9" s="11"/>
      <c r="P9" s="11"/>
      <c r="Q9" s="11"/>
    </row>
    <row r="10" spans="1:17" ht="12.75">
      <c r="A10" s="10">
        <v>41788</v>
      </c>
      <c r="D10" s="2"/>
      <c r="E10" s="2">
        <f t="shared" si="0"/>
        <v>4574.15</v>
      </c>
      <c r="F10" s="49" t="s">
        <v>197</v>
      </c>
      <c r="G10" s="49" t="s">
        <v>288</v>
      </c>
      <c r="H10" s="3">
        <v>100378</v>
      </c>
      <c r="I10" s="11">
        <v>40.88</v>
      </c>
      <c r="J10" s="11"/>
      <c r="K10" s="11"/>
      <c r="L10" s="11"/>
      <c r="M10" s="11"/>
      <c r="N10" s="11"/>
      <c r="O10" s="11">
        <v>39.69</v>
      </c>
      <c r="P10" s="11">
        <v>1.19</v>
      </c>
      <c r="Q10" s="11"/>
    </row>
    <row r="11" spans="1:17" ht="12.75">
      <c r="A11" s="10">
        <v>41788</v>
      </c>
      <c r="D11" s="2"/>
      <c r="E11" s="2">
        <f t="shared" si="0"/>
        <v>4364.799999999999</v>
      </c>
      <c r="F11" s="10" t="s">
        <v>197</v>
      </c>
      <c r="G11" s="49" t="s">
        <v>288</v>
      </c>
      <c r="H11" s="3">
        <v>100379</v>
      </c>
      <c r="I11" s="11">
        <v>209.35</v>
      </c>
      <c r="J11" s="11"/>
      <c r="K11" s="11"/>
      <c r="L11" s="11"/>
      <c r="M11" s="11"/>
      <c r="N11" s="11"/>
      <c r="O11" s="11">
        <v>209.35</v>
      </c>
      <c r="P11" s="11"/>
      <c r="Q11" s="11"/>
    </row>
    <row r="12" spans="1:17" ht="12.75">
      <c r="A12" s="10">
        <v>41788</v>
      </c>
      <c r="D12" s="2"/>
      <c r="E12" s="2">
        <f t="shared" si="0"/>
        <v>4312.599999999999</v>
      </c>
      <c r="F12" s="10" t="s">
        <v>203</v>
      </c>
      <c r="G12" s="49" t="s">
        <v>288</v>
      </c>
      <c r="H12" s="3">
        <v>100380</v>
      </c>
      <c r="I12" s="11">
        <v>52.2</v>
      </c>
      <c r="J12" s="11"/>
      <c r="K12" s="11"/>
      <c r="L12" s="11"/>
      <c r="M12" s="11"/>
      <c r="N12" s="11"/>
      <c r="O12" s="11">
        <v>52.2</v>
      </c>
      <c r="P12" s="11"/>
      <c r="Q12" s="11"/>
    </row>
    <row r="13" spans="1:17" ht="12.75">
      <c r="A13" s="10">
        <v>41788</v>
      </c>
      <c r="D13" s="2"/>
      <c r="E13" s="2">
        <f t="shared" si="0"/>
        <v>4222.599999999999</v>
      </c>
      <c r="F13" s="10" t="s">
        <v>207</v>
      </c>
      <c r="G13" s="10"/>
      <c r="H13" s="3">
        <v>100381</v>
      </c>
      <c r="I13" s="11">
        <v>90</v>
      </c>
      <c r="J13" s="11"/>
      <c r="K13" s="11"/>
      <c r="L13" s="11"/>
      <c r="M13" s="11"/>
      <c r="N13" s="11"/>
      <c r="O13" s="11"/>
      <c r="P13" s="11"/>
      <c r="Q13" s="11">
        <v>90</v>
      </c>
    </row>
    <row r="14" spans="1:17" ht="12.75">
      <c r="A14" s="10">
        <v>41837</v>
      </c>
      <c r="D14" s="2"/>
      <c r="E14" s="2">
        <f t="shared" si="0"/>
        <v>4172.599999999999</v>
      </c>
      <c r="F14" s="10" t="s">
        <v>209</v>
      </c>
      <c r="G14" s="49" t="s">
        <v>287</v>
      </c>
      <c r="H14" s="3">
        <v>100382</v>
      </c>
      <c r="I14" s="11">
        <v>50</v>
      </c>
      <c r="J14" s="11"/>
      <c r="K14" s="11"/>
      <c r="L14" s="11"/>
      <c r="M14" s="11">
        <v>50</v>
      </c>
      <c r="N14" s="11"/>
      <c r="O14" s="11"/>
      <c r="P14" s="11"/>
      <c r="Q14" s="11"/>
    </row>
    <row r="15" spans="1:17" ht="12.75">
      <c r="A15" s="10">
        <v>41837</v>
      </c>
      <c r="D15" s="2"/>
      <c r="E15" s="2">
        <f t="shared" si="0"/>
        <v>3963.4499999999994</v>
      </c>
      <c r="F15" s="10" t="s">
        <v>197</v>
      </c>
      <c r="G15" s="49" t="s">
        <v>287</v>
      </c>
      <c r="H15" s="3">
        <v>100383</v>
      </c>
      <c r="I15" s="11">
        <v>209.15</v>
      </c>
      <c r="J15" s="11"/>
      <c r="K15" s="11"/>
      <c r="L15" s="11"/>
      <c r="M15" s="11"/>
      <c r="N15" s="11"/>
      <c r="O15" s="11">
        <v>209.15</v>
      </c>
      <c r="P15" s="11"/>
      <c r="Q15" s="11"/>
    </row>
    <row r="16" spans="1:17" ht="12.75">
      <c r="A16" s="10">
        <v>41837</v>
      </c>
      <c r="D16" s="2"/>
      <c r="E16" s="2">
        <f t="shared" si="0"/>
        <v>3950.8499999999995</v>
      </c>
      <c r="F16" s="10" t="s">
        <v>197</v>
      </c>
      <c r="G16" s="49" t="s">
        <v>287</v>
      </c>
      <c r="H16" s="3">
        <v>100384</v>
      </c>
      <c r="I16" s="11">
        <v>12.6</v>
      </c>
      <c r="J16" s="11"/>
      <c r="K16" s="11"/>
      <c r="L16" s="11"/>
      <c r="M16" s="11"/>
      <c r="N16" s="11"/>
      <c r="O16" s="11">
        <v>11.81</v>
      </c>
      <c r="P16" s="11">
        <v>0.79</v>
      </c>
      <c r="Q16" s="11"/>
    </row>
    <row r="17" spans="1:17" ht="12.75">
      <c r="A17" s="10">
        <v>41837</v>
      </c>
      <c r="D17" s="2"/>
      <c r="E17" s="2">
        <f t="shared" si="0"/>
        <v>3898.4499999999994</v>
      </c>
      <c r="F17" s="10" t="s">
        <v>203</v>
      </c>
      <c r="G17" s="49" t="s">
        <v>287</v>
      </c>
      <c r="H17" s="3">
        <v>100385</v>
      </c>
      <c r="I17" s="11">
        <v>52.4</v>
      </c>
      <c r="J17" s="11"/>
      <c r="K17" s="11"/>
      <c r="L17" s="11"/>
      <c r="M17" s="11"/>
      <c r="N17" s="11"/>
      <c r="O17" s="11">
        <v>52.4</v>
      </c>
      <c r="P17" s="11"/>
      <c r="Q17" s="11"/>
    </row>
    <row r="18" spans="1:17" ht="12.75">
      <c r="A18" s="10">
        <v>41837</v>
      </c>
      <c r="D18" s="2"/>
      <c r="E18" s="2">
        <f t="shared" si="0"/>
        <v>3448.4499999999994</v>
      </c>
      <c r="F18" s="10" t="s">
        <v>188</v>
      </c>
      <c r="G18" s="49" t="s">
        <v>287</v>
      </c>
      <c r="H18" s="3">
        <v>100386</v>
      </c>
      <c r="I18" s="11">
        <v>450</v>
      </c>
      <c r="J18" s="11">
        <v>450</v>
      </c>
      <c r="K18" s="11"/>
      <c r="L18" s="11"/>
      <c r="M18" s="11"/>
      <c r="N18" s="11"/>
      <c r="O18" s="11"/>
      <c r="P18" s="11"/>
      <c r="Q18" s="11"/>
    </row>
    <row r="19" spans="1:18" ht="12.75">
      <c r="A19" s="10">
        <v>41852</v>
      </c>
      <c r="D19" s="2"/>
      <c r="E19" s="2">
        <f t="shared" si="0"/>
        <v>3413.4499999999994</v>
      </c>
      <c r="F19" s="10" t="s">
        <v>211</v>
      </c>
      <c r="G19" s="49" t="s">
        <v>287</v>
      </c>
      <c r="H19" s="3" t="s">
        <v>212</v>
      </c>
      <c r="I19" s="11">
        <v>35</v>
      </c>
      <c r="J19" s="11"/>
      <c r="K19" s="11"/>
      <c r="L19" s="11"/>
      <c r="M19" s="11"/>
      <c r="N19" s="11"/>
      <c r="O19" s="11"/>
      <c r="P19" s="11"/>
      <c r="Q19" s="11">
        <v>35</v>
      </c>
      <c r="R19" t="s">
        <v>213</v>
      </c>
    </row>
    <row r="20" spans="1:17" ht="12.75">
      <c r="A20" s="10">
        <v>41900</v>
      </c>
      <c r="D20" s="2"/>
      <c r="E20" s="2">
        <f t="shared" si="0"/>
        <v>3227.359999999999</v>
      </c>
      <c r="F20" s="10" t="s">
        <v>197</v>
      </c>
      <c r="G20" s="49" t="s">
        <v>289</v>
      </c>
      <c r="H20" s="3">
        <v>100387</v>
      </c>
      <c r="I20" s="11">
        <v>186.09</v>
      </c>
      <c r="J20" s="11"/>
      <c r="K20" s="11"/>
      <c r="L20" s="11"/>
      <c r="M20" s="11"/>
      <c r="N20" s="11"/>
      <c r="O20" s="11">
        <v>186.09</v>
      </c>
      <c r="P20" s="11"/>
      <c r="Q20" s="11"/>
    </row>
    <row r="21" spans="1:17" ht="12.75">
      <c r="A21" s="10">
        <v>41900</v>
      </c>
      <c r="D21" s="2"/>
      <c r="E21" s="2">
        <f t="shared" si="0"/>
        <v>3202.1599999999994</v>
      </c>
      <c r="F21" s="10" t="s">
        <v>197</v>
      </c>
      <c r="G21" s="49" t="s">
        <v>289</v>
      </c>
      <c r="H21" s="3">
        <v>100388</v>
      </c>
      <c r="I21" s="11">
        <v>25.2</v>
      </c>
      <c r="J21" s="11"/>
      <c r="K21" s="11"/>
      <c r="L21" s="11"/>
      <c r="M21" s="11"/>
      <c r="N21" s="11"/>
      <c r="O21" s="11">
        <v>23.61</v>
      </c>
      <c r="P21" s="11">
        <v>1.59</v>
      </c>
      <c r="Q21" s="11"/>
    </row>
    <row r="22" spans="1:17" ht="12.75">
      <c r="A22" s="10">
        <v>41900</v>
      </c>
      <c r="D22" s="2"/>
      <c r="E22" s="2">
        <f t="shared" si="0"/>
        <v>3155.7599999999993</v>
      </c>
      <c r="F22" s="10" t="s">
        <v>203</v>
      </c>
      <c r="G22" s="49" t="s">
        <v>289</v>
      </c>
      <c r="H22" s="3">
        <v>100389</v>
      </c>
      <c r="I22" s="11">
        <v>46.4</v>
      </c>
      <c r="J22" s="11"/>
      <c r="K22" s="11"/>
      <c r="L22" s="11"/>
      <c r="M22" s="11"/>
      <c r="N22" s="11"/>
      <c r="O22" s="11">
        <v>46.4</v>
      </c>
      <c r="P22" s="11"/>
      <c r="Q22" s="11"/>
    </row>
    <row r="23" spans="1:17" ht="12.75">
      <c r="A23" s="10">
        <v>41899</v>
      </c>
      <c r="B23" t="s">
        <v>17</v>
      </c>
      <c r="D23" s="2">
        <v>1000</v>
      </c>
      <c r="E23" s="2">
        <f t="shared" si="0"/>
        <v>4155.759999999999</v>
      </c>
      <c r="F23" s="10"/>
      <c r="G23" s="49" t="s">
        <v>289</v>
      </c>
      <c r="H23" s="3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0">
        <v>41900</v>
      </c>
      <c r="D24" s="2"/>
      <c r="E24" s="2">
        <f t="shared" si="0"/>
        <v>4155.759999999999</v>
      </c>
      <c r="F24" s="10" t="s">
        <v>222</v>
      </c>
      <c r="G24" s="10"/>
      <c r="H24" s="3">
        <v>100390</v>
      </c>
      <c r="I24" s="11">
        <v>0</v>
      </c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0">
        <v>41900</v>
      </c>
      <c r="D25" s="2"/>
      <c r="E25" s="2">
        <f t="shared" si="0"/>
        <v>2279.1499999999996</v>
      </c>
      <c r="F25" s="10" t="s">
        <v>223</v>
      </c>
      <c r="G25" s="49" t="s">
        <v>289</v>
      </c>
      <c r="H25" s="3">
        <v>100391</v>
      </c>
      <c r="I25" s="11">
        <v>1876.61</v>
      </c>
      <c r="J25" s="11"/>
      <c r="K25" s="11"/>
      <c r="L25" s="11"/>
      <c r="M25" s="11"/>
      <c r="N25" s="11"/>
      <c r="O25" s="11"/>
      <c r="P25" s="11">
        <v>312.77</v>
      </c>
      <c r="Q25" s="11">
        <v>1563.84</v>
      </c>
    </row>
    <row r="26" spans="1:17" ht="12.75">
      <c r="A26" s="10">
        <v>41908</v>
      </c>
      <c r="B26" t="s">
        <v>17</v>
      </c>
      <c r="C26" s="2">
        <v>1495</v>
      </c>
      <c r="D26" s="2">
        <v>15</v>
      </c>
      <c r="E26" s="2">
        <f t="shared" si="0"/>
        <v>3789.1499999999996</v>
      </c>
      <c r="F26" s="10"/>
      <c r="G26" s="49" t="s">
        <v>290</v>
      </c>
      <c r="H26" s="3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0">
        <v>41963</v>
      </c>
      <c r="D27" s="2"/>
      <c r="E27" s="2">
        <f t="shared" si="0"/>
        <v>3765.7899999999995</v>
      </c>
      <c r="F27" s="10" t="s">
        <v>210</v>
      </c>
      <c r="G27" s="49" t="s">
        <v>290</v>
      </c>
      <c r="H27" s="3">
        <v>100392</v>
      </c>
      <c r="I27" s="11">
        <v>23.36</v>
      </c>
      <c r="J27" s="11"/>
      <c r="K27" s="11"/>
      <c r="L27" s="11"/>
      <c r="M27" s="11"/>
      <c r="N27" s="11"/>
      <c r="O27" s="11"/>
      <c r="P27" s="11">
        <v>3.89</v>
      </c>
      <c r="Q27" s="11">
        <v>19.47</v>
      </c>
    </row>
    <row r="28" spans="1:17" ht="12.75">
      <c r="A28" s="10">
        <v>41963</v>
      </c>
      <c r="D28" s="2"/>
      <c r="E28" s="2">
        <f t="shared" si="0"/>
        <v>3533.3799999999997</v>
      </c>
      <c r="F28" s="10" t="s">
        <v>197</v>
      </c>
      <c r="G28" s="49" t="s">
        <v>290</v>
      </c>
      <c r="H28" s="3">
        <v>100393</v>
      </c>
      <c r="I28" s="11">
        <v>232.41</v>
      </c>
      <c r="J28" s="11"/>
      <c r="K28" s="11"/>
      <c r="L28" s="11"/>
      <c r="M28" s="11"/>
      <c r="N28" s="11"/>
      <c r="O28" s="11">
        <v>232.41</v>
      </c>
      <c r="P28" s="11"/>
      <c r="Q28" s="11"/>
    </row>
    <row r="29" spans="1:17" ht="12.75">
      <c r="A29" s="10">
        <v>41963</v>
      </c>
      <c r="D29" s="2"/>
      <c r="E29" s="2">
        <f t="shared" si="0"/>
        <v>3525.2799999999997</v>
      </c>
      <c r="F29" s="10" t="s">
        <v>197</v>
      </c>
      <c r="G29" s="49" t="s">
        <v>290</v>
      </c>
      <c r="H29" s="3">
        <v>100394</v>
      </c>
      <c r="I29" s="11">
        <v>8.1</v>
      </c>
      <c r="J29" s="11"/>
      <c r="K29" s="11"/>
      <c r="L29" s="11"/>
      <c r="M29" s="11"/>
      <c r="N29" s="11"/>
      <c r="O29" s="11">
        <v>7.59</v>
      </c>
      <c r="P29" s="11">
        <v>0.51</v>
      </c>
      <c r="Q29" s="11"/>
    </row>
    <row r="30" spans="1:17" ht="12.75">
      <c r="A30" s="10">
        <v>41963</v>
      </c>
      <c r="D30" s="2"/>
      <c r="E30" s="2">
        <f t="shared" si="0"/>
        <v>3462.08</v>
      </c>
      <c r="F30" s="10" t="s">
        <v>203</v>
      </c>
      <c r="G30" s="49" t="s">
        <v>290</v>
      </c>
      <c r="H30" s="3">
        <v>100395</v>
      </c>
      <c r="I30" s="11">
        <v>63.2</v>
      </c>
      <c r="J30" s="11"/>
      <c r="K30" s="11"/>
      <c r="L30" s="11"/>
      <c r="M30" s="11"/>
      <c r="N30" s="11"/>
      <c r="O30" s="11">
        <v>62.7</v>
      </c>
      <c r="P30" s="11">
        <v>0.5</v>
      </c>
      <c r="Q30" s="11"/>
    </row>
    <row r="31" spans="1:17" ht="12.75">
      <c r="A31" s="10">
        <v>41963</v>
      </c>
      <c r="D31" s="2"/>
      <c r="E31" s="2">
        <f t="shared" si="0"/>
        <v>3387.08</v>
      </c>
      <c r="F31" s="10" t="s">
        <v>207</v>
      </c>
      <c r="G31" s="49" t="s">
        <v>290</v>
      </c>
      <c r="H31" s="3">
        <v>100396</v>
      </c>
      <c r="I31" s="11">
        <v>75</v>
      </c>
      <c r="J31" s="11"/>
      <c r="K31" s="11"/>
      <c r="L31" s="11"/>
      <c r="M31" s="11"/>
      <c r="N31" s="11"/>
      <c r="O31" s="11"/>
      <c r="P31" s="11"/>
      <c r="Q31" s="11">
        <v>75</v>
      </c>
    </row>
    <row r="32" spans="1:17" ht="12.75">
      <c r="A32" s="10">
        <v>42019</v>
      </c>
      <c r="D32" s="2"/>
      <c r="E32" s="2">
        <f t="shared" si="0"/>
        <v>3200.99</v>
      </c>
      <c r="F32" s="10" t="s">
        <v>197</v>
      </c>
      <c r="G32" s="49" t="s">
        <v>291</v>
      </c>
      <c r="H32" s="3">
        <v>100397</v>
      </c>
      <c r="I32" s="11">
        <v>186.09</v>
      </c>
      <c r="J32" s="11"/>
      <c r="K32" s="11"/>
      <c r="L32" s="11"/>
      <c r="M32" s="11"/>
      <c r="N32" s="11"/>
      <c r="O32" s="11">
        <v>186.09</v>
      </c>
      <c r="P32" s="11"/>
      <c r="Q32" s="11"/>
    </row>
    <row r="33" spans="1:17" ht="12.75">
      <c r="A33" s="10">
        <v>42019</v>
      </c>
      <c r="D33" s="2"/>
      <c r="E33" s="2">
        <f t="shared" si="0"/>
        <v>3192.89</v>
      </c>
      <c r="F33" s="10" t="s">
        <v>197</v>
      </c>
      <c r="G33" s="49" t="s">
        <v>291</v>
      </c>
      <c r="H33" s="3">
        <v>100398</v>
      </c>
      <c r="I33" s="11">
        <v>8.1</v>
      </c>
      <c r="J33" s="11"/>
      <c r="K33" s="11"/>
      <c r="L33" s="11"/>
      <c r="M33" s="11"/>
      <c r="N33" s="11"/>
      <c r="O33" s="11">
        <v>7.59</v>
      </c>
      <c r="P33" s="11">
        <v>0.51</v>
      </c>
      <c r="Q33" s="11"/>
    </row>
    <row r="34" spans="1:17" ht="12.75">
      <c r="A34" s="10">
        <v>42019</v>
      </c>
      <c r="D34" s="2"/>
      <c r="E34" s="2">
        <f t="shared" si="0"/>
        <v>3146.49</v>
      </c>
      <c r="F34" s="10" t="s">
        <v>203</v>
      </c>
      <c r="G34" s="49" t="s">
        <v>291</v>
      </c>
      <c r="H34" s="3">
        <v>100399</v>
      </c>
      <c r="I34" s="11">
        <v>46.4</v>
      </c>
      <c r="J34" s="11"/>
      <c r="K34" s="11"/>
      <c r="L34" s="11"/>
      <c r="M34" s="11"/>
      <c r="N34" s="11"/>
      <c r="O34" s="11">
        <v>46.4</v>
      </c>
      <c r="P34" s="11"/>
      <c r="Q34" s="11"/>
    </row>
    <row r="35" spans="1:17" ht="12.75">
      <c r="A35" s="10">
        <v>42019</v>
      </c>
      <c r="D35" s="2"/>
      <c r="E35" s="2">
        <f t="shared" si="0"/>
        <v>3112.79</v>
      </c>
      <c r="F35" s="10" t="s">
        <v>203</v>
      </c>
      <c r="G35" s="49" t="s">
        <v>291</v>
      </c>
      <c r="H35" s="3">
        <v>100400</v>
      </c>
      <c r="I35" s="11">
        <v>33.7</v>
      </c>
      <c r="J35" s="11"/>
      <c r="K35" s="11"/>
      <c r="L35" s="11"/>
      <c r="M35" s="11"/>
      <c r="N35" s="11"/>
      <c r="O35" s="11"/>
      <c r="P35" s="11"/>
      <c r="Q35" s="11">
        <v>33.7</v>
      </c>
    </row>
    <row r="36" spans="1:17" ht="12.75">
      <c r="A36" s="10">
        <v>42080</v>
      </c>
      <c r="D36" s="2"/>
      <c r="E36" s="2">
        <f t="shared" si="0"/>
        <v>2869.97</v>
      </c>
      <c r="F36" s="10" t="s">
        <v>197</v>
      </c>
      <c r="G36" s="49" t="s">
        <v>292</v>
      </c>
      <c r="H36" s="3">
        <v>100401</v>
      </c>
      <c r="I36" s="11">
        <v>242.82</v>
      </c>
      <c r="J36" s="11"/>
      <c r="K36" s="11"/>
      <c r="L36" s="11"/>
      <c r="M36" s="11"/>
      <c r="N36" s="11"/>
      <c r="O36" s="11">
        <v>242.82</v>
      </c>
      <c r="P36" s="11"/>
      <c r="Q36" s="11"/>
    </row>
    <row r="37" spans="1:17" ht="12.75">
      <c r="A37" s="10">
        <v>42080</v>
      </c>
      <c r="D37" s="2"/>
      <c r="E37" s="2">
        <f t="shared" si="0"/>
        <v>2843.87</v>
      </c>
      <c r="F37" s="10" t="s">
        <v>197</v>
      </c>
      <c r="G37" s="49" t="s">
        <v>292</v>
      </c>
      <c r="H37" s="3">
        <v>100402</v>
      </c>
      <c r="I37" s="11">
        <v>26.1</v>
      </c>
      <c r="J37" s="11"/>
      <c r="K37" s="11"/>
      <c r="L37" s="11"/>
      <c r="M37" s="11"/>
      <c r="N37" s="11"/>
      <c r="O37" s="11">
        <v>25.59</v>
      </c>
      <c r="P37" s="11">
        <v>0.51</v>
      </c>
      <c r="Q37" s="11"/>
    </row>
    <row r="38" spans="1:17" ht="12.75">
      <c r="A38" s="10">
        <v>42080</v>
      </c>
      <c r="D38" s="2"/>
      <c r="E38" s="2">
        <f t="shared" si="0"/>
        <v>2783.0699999999997</v>
      </c>
      <c r="F38" s="10" t="s">
        <v>203</v>
      </c>
      <c r="G38" s="49" t="s">
        <v>292</v>
      </c>
      <c r="H38" s="3">
        <v>100403</v>
      </c>
      <c r="I38" s="11">
        <v>60.8</v>
      </c>
      <c r="J38" s="11"/>
      <c r="K38" s="11"/>
      <c r="L38" s="11"/>
      <c r="M38" s="11"/>
      <c r="N38" s="11"/>
      <c r="O38" s="11">
        <v>60.8</v>
      </c>
      <c r="P38" s="11"/>
      <c r="Q38" s="11"/>
    </row>
    <row r="39" spans="1:17" ht="12.75">
      <c r="A39" s="10">
        <v>42080</v>
      </c>
      <c r="D39" s="2"/>
      <c r="E39" s="2">
        <f t="shared" si="0"/>
        <v>2693.0699999999997</v>
      </c>
      <c r="F39" s="10" t="s">
        <v>188</v>
      </c>
      <c r="G39" s="49" t="s">
        <v>292</v>
      </c>
      <c r="H39" s="3">
        <v>100404</v>
      </c>
      <c r="I39" s="11">
        <v>90</v>
      </c>
      <c r="J39" s="11"/>
      <c r="K39" s="11"/>
      <c r="L39" s="11"/>
      <c r="M39" s="11"/>
      <c r="N39" s="11"/>
      <c r="O39" s="11"/>
      <c r="P39" s="11"/>
      <c r="Q39" s="11">
        <v>90</v>
      </c>
    </row>
    <row r="40" spans="1:17" ht="12.75">
      <c r="A40" s="10"/>
      <c r="D40" s="2"/>
      <c r="E40" s="2"/>
      <c r="F40" s="10"/>
      <c r="G40" s="10"/>
      <c r="H40" s="3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0"/>
      <c r="D41" s="2"/>
      <c r="E41" s="2"/>
      <c r="F41" s="10"/>
      <c r="G41" s="10"/>
      <c r="H41" s="3"/>
      <c r="I41" s="11"/>
      <c r="J41" s="11"/>
      <c r="K41" s="11"/>
      <c r="L41" s="11"/>
      <c r="M41" s="11"/>
      <c r="N41" s="11"/>
      <c r="O41" s="11"/>
      <c r="P41" s="11"/>
      <c r="Q41" s="11"/>
    </row>
    <row r="42" spans="4:17" ht="12.75">
      <c r="D42" s="2"/>
      <c r="E42" s="2"/>
      <c r="F42" t="s">
        <v>145</v>
      </c>
      <c r="H42" s="3"/>
      <c r="I42" s="2"/>
      <c r="J42" s="2"/>
      <c r="K42" s="2"/>
      <c r="L42" s="2"/>
      <c r="M42" s="2"/>
      <c r="N42" s="2"/>
      <c r="O42" s="2"/>
      <c r="P42" s="2"/>
      <c r="Q42" s="2"/>
    </row>
    <row r="43" spans="3:18" ht="13.5" thickBot="1">
      <c r="C43" s="12">
        <f>SUM(C7:C42)</f>
        <v>2990</v>
      </c>
      <c r="D43" s="12">
        <f>SUM(D7:D42)</f>
        <v>1030</v>
      </c>
      <c r="E43" s="2"/>
      <c r="H43" s="3"/>
      <c r="I43" s="12">
        <f aca="true" t="shared" si="1" ref="I43:Q43">SUM(I7:I42)</f>
        <v>4720.57</v>
      </c>
      <c r="J43" s="12">
        <f t="shared" si="1"/>
        <v>450</v>
      </c>
      <c r="K43" s="12">
        <f t="shared" si="1"/>
        <v>0</v>
      </c>
      <c r="L43" s="12">
        <f t="shared" si="1"/>
        <v>0</v>
      </c>
      <c r="M43" s="12">
        <f t="shared" si="1"/>
        <v>50</v>
      </c>
      <c r="N43" s="12">
        <f t="shared" si="1"/>
        <v>233.21</v>
      </c>
      <c r="O43" s="12">
        <f t="shared" si="1"/>
        <v>1702.6899999999996</v>
      </c>
      <c r="P43" s="12">
        <f t="shared" si="1"/>
        <v>329.43999999999994</v>
      </c>
      <c r="Q43" s="12">
        <f t="shared" si="1"/>
        <v>1955.23</v>
      </c>
      <c r="R43" s="2">
        <f>SUM(J43:Q43)</f>
        <v>4720.57</v>
      </c>
    </row>
    <row r="44" spans="4:17" ht="13.5" thickTop="1">
      <c r="D44" s="2"/>
      <c r="E44" s="2"/>
      <c r="H44" s="3"/>
      <c r="I44" s="2"/>
      <c r="J44" s="2"/>
      <c r="K44" s="2"/>
      <c r="L44" s="2"/>
      <c r="M44" s="2"/>
      <c r="N44" s="2"/>
      <c r="O44" s="2"/>
      <c r="P44" s="2"/>
      <c r="Q44" s="2"/>
    </row>
    <row r="45" spans="4:18" ht="12.75">
      <c r="D45" s="2"/>
      <c r="E45" s="2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35" t="s">
        <v>200</v>
      </c>
      <c r="D46" s="2"/>
      <c r="E46" s="64">
        <v>42094</v>
      </c>
      <c r="G46" s="2"/>
      <c r="H46" s="2">
        <v>2783.07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4:18" ht="12.75">
      <c r="D47" s="2"/>
      <c r="E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9" ht="12.75">
      <c r="A48" s="35" t="s">
        <v>198</v>
      </c>
      <c r="D48" s="2"/>
      <c r="G48" s="2"/>
      <c r="H48" s="2"/>
      <c r="I48" s="2"/>
    </row>
    <row r="49" spans="4:9" ht="12.75">
      <c r="D49" s="3">
        <v>100404</v>
      </c>
      <c r="E49" s="10">
        <v>42080</v>
      </c>
      <c r="F49" s="10" t="s">
        <v>188</v>
      </c>
      <c r="G49" s="11">
        <v>90</v>
      </c>
      <c r="H49" s="2"/>
      <c r="I49" s="2"/>
    </row>
    <row r="50" spans="4:9" ht="12.75">
      <c r="D50" s="3"/>
      <c r="E50" s="10"/>
      <c r="F50" s="10"/>
      <c r="G50" s="11"/>
      <c r="H50" s="2"/>
      <c r="I50" s="2"/>
    </row>
    <row r="51" spans="4:9" ht="12.75">
      <c r="D51" s="2"/>
      <c r="E51" s="2"/>
      <c r="G51" s="17"/>
      <c r="H51" s="2"/>
      <c r="I51" s="2"/>
    </row>
    <row r="52" spans="4:9" ht="12.75">
      <c r="D52" s="2"/>
      <c r="E52" s="2"/>
      <c r="G52" s="2"/>
      <c r="H52" s="2">
        <f>SUM(G49:G51)</f>
        <v>90</v>
      </c>
      <c r="I52" s="2"/>
    </row>
    <row r="53" spans="4:9" ht="12.75">
      <c r="D53" s="2"/>
      <c r="E53" s="2"/>
      <c r="G53" s="2"/>
      <c r="H53" s="2"/>
      <c r="I53" s="2"/>
    </row>
    <row r="54" spans="1:8" ht="13.5" thickBot="1">
      <c r="A54" s="35" t="s">
        <v>199</v>
      </c>
      <c r="E54" s="10">
        <v>42094</v>
      </c>
      <c r="G54" s="2"/>
      <c r="H54" s="12">
        <f>H46-H52</f>
        <v>2693.07</v>
      </c>
    </row>
    <row r="55" spans="7:8" ht="13.5" thickTop="1">
      <c r="G55" s="2"/>
      <c r="H55" s="2"/>
    </row>
    <row r="56" spans="7:8" ht="12.75">
      <c r="G56" s="2"/>
      <c r="H56" s="2"/>
    </row>
    <row r="57" spans="7:8" ht="12.75">
      <c r="G57" s="2"/>
      <c r="H57" s="2"/>
    </row>
  </sheetData>
  <sheetProtection/>
  <printOptions/>
  <pageMargins left="0.15748031496062992" right="0.15748031496062992" top="0.1968503937007874" bottom="0.1968503937007874" header="0.5118110236220472" footer="0.5118110236220472"/>
  <pageSetup fitToHeight="1" fitToWidth="1" horizontalDpi="360" verticalDpi="36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:C20"/>
    </sheetView>
  </sheetViews>
  <sheetFormatPr defaultColWidth="9.140625" defaultRowHeight="12.75"/>
  <cols>
    <col min="1" max="1" width="10.140625" style="0" bestFit="1" customWidth="1"/>
    <col min="2" max="2" width="29.7109375" style="0" bestFit="1" customWidth="1"/>
    <col min="4" max="4" width="26.140625" style="0" bestFit="1" customWidth="1"/>
  </cols>
  <sheetData>
    <row r="1" ht="12.75">
      <c r="A1" s="1" t="s">
        <v>162</v>
      </c>
    </row>
    <row r="3" spans="1:5" ht="25.5">
      <c r="A3" s="54" t="s">
        <v>163</v>
      </c>
      <c r="B3" s="1" t="s">
        <v>164</v>
      </c>
      <c r="C3" s="1" t="s">
        <v>69</v>
      </c>
      <c r="D3" s="1" t="s">
        <v>165</v>
      </c>
      <c r="E3" s="1" t="s">
        <v>166</v>
      </c>
    </row>
    <row r="7" spans="1:5" ht="12.75">
      <c r="A7" s="35" t="s">
        <v>176</v>
      </c>
      <c r="B7" t="s">
        <v>74</v>
      </c>
      <c r="C7" s="11">
        <v>221.39</v>
      </c>
      <c r="D7" t="s">
        <v>75</v>
      </c>
      <c r="E7" s="35" t="s">
        <v>186</v>
      </c>
    </row>
    <row r="8" spans="1:5" ht="12.75">
      <c r="A8" s="35" t="s">
        <v>176</v>
      </c>
      <c r="B8" t="s">
        <v>74</v>
      </c>
      <c r="C8" s="11">
        <v>221.39</v>
      </c>
      <c r="D8" t="s">
        <v>76</v>
      </c>
      <c r="E8" s="35" t="s">
        <v>186</v>
      </c>
    </row>
    <row r="9" spans="1:5" ht="12.75">
      <c r="A9" s="35" t="s">
        <v>176</v>
      </c>
      <c r="B9" t="s">
        <v>77</v>
      </c>
      <c r="C9" s="11">
        <v>1000</v>
      </c>
      <c r="D9" t="s">
        <v>78</v>
      </c>
      <c r="E9" s="35" t="s">
        <v>168</v>
      </c>
    </row>
    <row r="10" spans="3:4" ht="12.75">
      <c r="C10" s="11"/>
      <c r="D10" t="s">
        <v>80</v>
      </c>
    </row>
    <row r="11" spans="1:5" ht="12.75">
      <c r="A11" s="35" t="s">
        <v>176</v>
      </c>
      <c r="B11" t="s">
        <v>81</v>
      </c>
      <c r="C11" s="11">
        <v>90</v>
      </c>
      <c r="D11" s="35" t="s">
        <v>175</v>
      </c>
      <c r="E11" s="35" t="s">
        <v>186</v>
      </c>
    </row>
    <row r="12" spans="1:5" ht="12.75">
      <c r="A12" s="35" t="s">
        <v>176</v>
      </c>
      <c r="B12" t="s">
        <v>83</v>
      </c>
      <c r="C12" s="11">
        <v>667</v>
      </c>
      <c r="D12" s="35" t="s">
        <v>175</v>
      </c>
      <c r="E12" s="35" t="s">
        <v>186</v>
      </c>
    </row>
    <row r="13" spans="1:5" ht="12.75">
      <c r="A13" s="53">
        <v>36557</v>
      </c>
      <c r="B13" t="s">
        <v>84</v>
      </c>
      <c r="C13" s="11">
        <v>201.94</v>
      </c>
      <c r="D13" s="35" t="s">
        <v>171</v>
      </c>
      <c r="E13" s="35" t="s">
        <v>168</v>
      </c>
    </row>
    <row r="14" spans="1:5" ht="12.75">
      <c r="A14" s="53">
        <v>36557</v>
      </c>
      <c r="B14" t="s">
        <v>86</v>
      </c>
      <c r="C14" s="11">
        <v>35.34</v>
      </c>
      <c r="D14" s="35" t="s">
        <v>171</v>
      </c>
      <c r="E14" s="35" t="s">
        <v>168</v>
      </c>
    </row>
    <row r="15" spans="1:6" ht="12.75">
      <c r="A15" s="35">
        <v>2004</v>
      </c>
      <c r="B15" t="s">
        <v>87</v>
      </c>
      <c r="C15" s="11">
        <v>250</v>
      </c>
      <c r="D15" s="35" t="s">
        <v>175</v>
      </c>
      <c r="E15" s="35" t="s">
        <v>186</v>
      </c>
      <c r="F15" s="35" t="s">
        <v>177</v>
      </c>
    </row>
    <row r="16" spans="1:5" ht="12.75">
      <c r="A16" s="10">
        <v>37765</v>
      </c>
      <c r="B16" s="35" t="s">
        <v>174</v>
      </c>
      <c r="C16" s="11">
        <v>237.45</v>
      </c>
      <c r="D16" s="35" t="s">
        <v>173</v>
      </c>
      <c r="E16" s="35" t="s">
        <v>168</v>
      </c>
    </row>
    <row r="17" spans="1:5" ht="12.75">
      <c r="A17" s="10">
        <v>39449</v>
      </c>
      <c r="B17" s="35" t="s">
        <v>172</v>
      </c>
      <c r="C17" s="11">
        <v>677.86</v>
      </c>
      <c r="D17" s="35" t="s">
        <v>75</v>
      </c>
      <c r="E17" s="35" t="s">
        <v>168</v>
      </c>
    </row>
    <row r="18" spans="1:5" ht="12.75">
      <c r="A18" s="10">
        <v>40379</v>
      </c>
      <c r="B18" s="35" t="s">
        <v>170</v>
      </c>
      <c r="C18" s="11">
        <v>387.28</v>
      </c>
      <c r="D18" s="35" t="s">
        <v>171</v>
      </c>
      <c r="E18" s="35" t="s">
        <v>168</v>
      </c>
    </row>
    <row r="19" spans="1:5" ht="12.75">
      <c r="A19" s="10">
        <v>40871</v>
      </c>
      <c r="B19" s="35" t="s">
        <v>167</v>
      </c>
      <c r="C19" s="11">
        <v>503</v>
      </c>
      <c r="D19" s="35" t="s">
        <v>169</v>
      </c>
      <c r="E19" s="35" t="s">
        <v>168</v>
      </c>
    </row>
    <row r="20" spans="1:5" ht="12.75">
      <c r="A20" s="10">
        <v>41403</v>
      </c>
      <c r="B20" s="35" t="s">
        <v>174</v>
      </c>
      <c r="C20" s="11">
        <v>329</v>
      </c>
      <c r="D20" s="35" t="s">
        <v>171</v>
      </c>
      <c r="E20" s="35" t="s">
        <v>168</v>
      </c>
    </row>
    <row r="21" ht="12.75">
      <c r="C21" s="11"/>
    </row>
    <row r="22" ht="13.5" thickBot="1">
      <c r="C22" s="55">
        <f>SUM(C7:C20)</f>
        <v>4821.65</v>
      </c>
    </row>
    <row r="23" ht="13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0.7109375" style="0" customWidth="1"/>
    <col min="2" max="2" width="14.421875" style="0" customWidth="1"/>
    <col min="4" max="4" width="10.140625" style="0" bestFit="1" customWidth="1"/>
    <col min="5" max="5" width="19.140625" style="0" bestFit="1" customWidth="1"/>
    <col min="6" max="6" width="10.7109375" style="0" bestFit="1" customWidth="1"/>
    <col min="10" max="10" width="10.00390625" style="0" bestFit="1" customWidth="1"/>
  </cols>
  <sheetData>
    <row r="1" ht="12.75">
      <c r="A1" s="1" t="s">
        <v>0</v>
      </c>
    </row>
    <row r="2" ht="12.75">
      <c r="A2" s="1"/>
    </row>
    <row r="3" ht="12.75">
      <c r="A3" s="1" t="s">
        <v>206</v>
      </c>
    </row>
    <row r="4" ht="12.75">
      <c r="A4" s="1"/>
    </row>
    <row r="5" ht="12.75">
      <c r="A5" s="1" t="s">
        <v>19</v>
      </c>
    </row>
    <row r="6" ht="12.75">
      <c r="A6" s="1"/>
    </row>
    <row r="7" spans="1:11" ht="25.5">
      <c r="A7" t="s">
        <v>2</v>
      </c>
      <c r="B7" s="4" t="s">
        <v>3</v>
      </c>
      <c r="C7" s="2" t="s">
        <v>4</v>
      </c>
      <c r="D7" s="2" t="s">
        <v>5</v>
      </c>
      <c r="E7" s="2" t="s">
        <v>6</v>
      </c>
      <c r="F7" s="5" t="s">
        <v>20</v>
      </c>
      <c r="G7" s="6" t="s">
        <v>8</v>
      </c>
      <c r="H7" s="7" t="s">
        <v>4</v>
      </c>
      <c r="I7" s="7" t="s">
        <v>147</v>
      </c>
      <c r="J7" s="7" t="s">
        <v>146</v>
      </c>
      <c r="K7" s="7" t="s">
        <v>14</v>
      </c>
    </row>
    <row r="8" spans="2:11" ht="12.75">
      <c r="B8" s="4"/>
      <c r="C8" s="2"/>
      <c r="D8" s="2"/>
      <c r="E8" s="2"/>
      <c r="F8" s="2"/>
      <c r="G8" s="6"/>
      <c r="H8" s="7"/>
      <c r="I8" s="7"/>
      <c r="J8" s="7"/>
      <c r="K8" s="7"/>
    </row>
    <row r="9" spans="1:11" ht="12.75">
      <c r="A9" s="10">
        <v>41730</v>
      </c>
      <c r="B9" s="10" t="s">
        <v>16</v>
      </c>
      <c r="C9" s="2"/>
      <c r="D9" s="2">
        <v>68.35</v>
      </c>
      <c r="E9" s="10"/>
      <c r="F9" s="10"/>
      <c r="G9" s="3"/>
      <c r="H9" s="2"/>
      <c r="I9" s="2"/>
      <c r="J9" s="2"/>
      <c r="K9" s="2"/>
    </row>
    <row r="10" spans="1:11" ht="12.75">
      <c r="A10" s="10">
        <v>41788</v>
      </c>
      <c r="B10" s="35" t="s">
        <v>208</v>
      </c>
      <c r="C10" s="2">
        <v>90</v>
      </c>
      <c r="D10" s="2">
        <f aca="true" t="shared" si="0" ref="D10:D16">D9+C10-H10</f>
        <v>158.35</v>
      </c>
      <c r="H10" s="2"/>
      <c r="I10" s="2"/>
      <c r="J10" s="2"/>
      <c r="K10" s="2"/>
    </row>
    <row r="11" spans="1:11" ht="12.75">
      <c r="A11" s="10">
        <v>41837</v>
      </c>
      <c r="B11" s="35"/>
      <c r="C11" s="2"/>
      <c r="D11" s="2">
        <f t="shared" si="0"/>
        <v>139.85</v>
      </c>
      <c r="E11" t="s">
        <v>210</v>
      </c>
      <c r="F11" s="35" t="s">
        <v>287</v>
      </c>
      <c r="G11">
        <v>100050</v>
      </c>
      <c r="H11" s="2">
        <v>18.5</v>
      </c>
      <c r="I11" s="2">
        <v>15.42</v>
      </c>
      <c r="J11" s="2"/>
      <c r="K11" s="2">
        <v>3.08</v>
      </c>
    </row>
    <row r="12" spans="1:11" ht="12.75">
      <c r="A12" s="10">
        <v>41837</v>
      </c>
      <c r="B12" s="35"/>
      <c r="C12" s="2"/>
      <c r="D12" s="2">
        <f t="shared" si="0"/>
        <v>132.78</v>
      </c>
      <c r="E12" t="s">
        <v>187</v>
      </c>
      <c r="F12" s="35" t="s">
        <v>287</v>
      </c>
      <c r="G12">
        <v>100051</v>
      </c>
      <c r="H12" s="2">
        <v>7.07</v>
      </c>
      <c r="I12" s="2">
        <v>5.89</v>
      </c>
      <c r="J12" s="2"/>
      <c r="K12" s="2">
        <v>1.18</v>
      </c>
    </row>
    <row r="13" spans="1:11" ht="12.75">
      <c r="A13" s="10">
        <v>41963</v>
      </c>
      <c r="B13" s="35"/>
      <c r="C13" s="2"/>
      <c r="D13" s="2">
        <f t="shared" si="0"/>
        <v>132.78</v>
      </c>
      <c r="E13" t="s">
        <v>222</v>
      </c>
      <c r="G13">
        <v>100052</v>
      </c>
      <c r="H13" s="2">
        <v>0</v>
      </c>
      <c r="I13" s="2"/>
      <c r="J13" s="2"/>
      <c r="K13" s="2"/>
    </row>
    <row r="14" spans="1:11" ht="12.75">
      <c r="A14" s="10">
        <v>41963</v>
      </c>
      <c r="B14" s="35"/>
      <c r="C14" s="2"/>
      <c r="D14" s="2">
        <f t="shared" si="0"/>
        <v>124.23</v>
      </c>
      <c r="E14" t="s">
        <v>187</v>
      </c>
      <c r="F14" s="35" t="s">
        <v>290</v>
      </c>
      <c r="G14">
        <v>100053</v>
      </c>
      <c r="H14" s="2">
        <v>8.55</v>
      </c>
      <c r="I14" s="2">
        <v>8.01</v>
      </c>
      <c r="J14" s="2"/>
      <c r="K14" s="2">
        <v>0.54</v>
      </c>
    </row>
    <row r="15" spans="1:11" ht="12.75">
      <c r="A15" s="10">
        <v>41963</v>
      </c>
      <c r="B15" s="35"/>
      <c r="C15" s="2"/>
      <c r="D15" s="2">
        <f t="shared" si="0"/>
        <v>-68.71999999999998</v>
      </c>
      <c r="E15" t="s">
        <v>210</v>
      </c>
      <c r="F15" s="35" t="s">
        <v>290</v>
      </c>
      <c r="G15">
        <v>100054</v>
      </c>
      <c r="H15" s="2">
        <v>192.95</v>
      </c>
      <c r="I15" s="2">
        <v>160.79</v>
      </c>
      <c r="J15" s="2"/>
      <c r="K15" s="2">
        <v>32.16</v>
      </c>
    </row>
    <row r="16" spans="1:11" ht="12.75">
      <c r="A16" s="10">
        <v>41963</v>
      </c>
      <c r="B16" s="35" t="s">
        <v>208</v>
      </c>
      <c r="C16" s="2">
        <v>75</v>
      </c>
      <c r="D16" s="2">
        <f t="shared" si="0"/>
        <v>6.280000000000015</v>
      </c>
      <c r="H16" s="2"/>
      <c r="I16" s="2"/>
      <c r="J16" s="2"/>
      <c r="K16" s="2"/>
    </row>
    <row r="17" spans="3:11" ht="12.75">
      <c r="C17" s="2"/>
      <c r="D17" s="2"/>
      <c r="H17" s="2"/>
      <c r="I17" s="2"/>
      <c r="J17" s="2"/>
      <c r="K17" s="2"/>
    </row>
    <row r="18" spans="3:11" ht="13.5" thickBot="1">
      <c r="C18" s="12">
        <f>SUM(C9:C17)</f>
        <v>165</v>
      </c>
      <c r="D18" s="2"/>
      <c r="H18" s="12">
        <f>SUM(H9:H17)</f>
        <v>227.07</v>
      </c>
      <c r="I18" s="12">
        <f>SUM(I9:I17)</f>
        <v>190.10999999999999</v>
      </c>
      <c r="J18" s="12">
        <f>SUM(J9:J17)</f>
        <v>0</v>
      </c>
      <c r="K18" s="12">
        <f>SUM(K9:K17)</f>
        <v>36.959999999999994</v>
      </c>
    </row>
    <row r="19" spans="3:11" ht="13.5" thickTop="1">
      <c r="C19" s="2"/>
      <c r="D19" s="2"/>
      <c r="H19" s="2"/>
      <c r="I19" s="2"/>
      <c r="J19" s="2"/>
      <c r="K19" s="2"/>
    </row>
    <row r="21" spans="1:5" ht="12.75">
      <c r="A21" t="s">
        <v>200</v>
      </c>
      <c r="D21" s="10">
        <v>42004</v>
      </c>
      <c r="E21">
        <v>6.28</v>
      </c>
    </row>
    <row r="23" ht="12.75">
      <c r="A23" t="s">
        <v>228</v>
      </c>
    </row>
    <row r="25" spans="1:5" ht="12.75">
      <c r="A25" s="10"/>
      <c r="E25" s="2"/>
    </row>
    <row r="26" ht="12.75">
      <c r="E26" s="20"/>
    </row>
    <row r="27" ht="12.75">
      <c r="E27">
        <f>SUM(E21:E25)</f>
        <v>6.28</v>
      </c>
    </row>
    <row r="29" ht="12.75">
      <c r="A29" t="s">
        <v>198</v>
      </c>
    </row>
    <row r="31" spans="1:4" ht="12.75">
      <c r="A31" s="10"/>
      <c r="D31" s="2"/>
    </row>
    <row r="32" spans="1:4" ht="12.75">
      <c r="A32" s="10"/>
      <c r="D32" s="2"/>
    </row>
    <row r="33" ht="12.75">
      <c r="D33" s="20"/>
    </row>
    <row r="34" ht="12.75">
      <c r="E34" s="2">
        <f>SUM(D31:D33)</f>
        <v>0</v>
      </c>
    </row>
    <row r="36" spans="1:5" ht="13.5" thickBot="1">
      <c r="A36" t="s">
        <v>199</v>
      </c>
      <c r="E36" s="12">
        <f>E27-E34</f>
        <v>6.28</v>
      </c>
    </row>
    <row r="37" ht="13.5" thickTop="1"/>
  </sheetData>
  <sheetProtection/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pane ySplit="2115" topLeftCell="A16" activePane="bottomLeft" state="split"/>
      <selection pane="topLeft" activeCell="G6" sqref="G6"/>
      <selection pane="bottomLeft" activeCell="A51" sqref="A51"/>
    </sheetView>
  </sheetViews>
  <sheetFormatPr defaultColWidth="9.140625" defaultRowHeight="12.75"/>
  <cols>
    <col min="1" max="1" width="34.28125" style="0" customWidth="1"/>
    <col min="2" max="2" width="5.00390625" style="0" customWidth="1"/>
    <col min="4" max="4" width="5.00390625" style="0" customWidth="1"/>
    <col min="6" max="6" width="5.00390625" style="0" customWidth="1"/>
    <col min="8" max="8" width="5.00390625" style="0" customWidth="1"/>
    <col min="10" max="10" width="5.00390625" style="0" customWidth="1"/>
  </cols>
  <sheetData>
    <row r="1" spans="1:9" ht="18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3:9" ht="12.75">
      <c r="C2" s="2"/>
      <c r="D2" s="2"/>
      <c r="E2" s="2"/>
      <c r="F2" s="2"/>
      <c r="G2" s="2"/>
      <c r="I2" s="2"/>
    </row>
    <row r="3" spans="1:9" ht="18">
      <c r="A3" s="68" t="s">
        <v>214</v>
      </c>
      <c r="B3" s="68"/>
      <c r="C3" s="68"/>
      <c r="D3" s="68"/>
      <c r="E3" s="68"/>
      <c r="F3" s="68"/>
      <c r="G3" s="68"/>
      <c r="H3" s="68"/>
      <c r="I3" s="68"/>
    </row>
    <row r="4" spans="1:9" ht="18">
      <c r="A4" s="13"/>
      <c r="B4" s="13"/>
      <c r="C4" s="14"/>
      <c r="D4" s="14"/>
      <c r="E4" s="14"/>
      <c r="F4" s="14"/>
      <c r="G4" s="14"/>
      <c r="H4" s="13"/>
      <c r="I4" s="14"/>
    </row>
    <row r="5" spans="1:11" ht="26.25">
      <c r="A5" s="13"/>
      <c r="B5" s="13"/>
      <c r="C5" s="15" t="s">
        <v>215</v>
      </c>
      <c r="D5" s="15"/>
      <c r="E5" s="15" t="s">
        <v>216</v>
      </c>
      <c r="F5" s="15"/>
      <c r="G5" s="15" t="s">
        <v>217</v>
      </c>
      <c r="H5" s="13"/>
      <c r="I5" s="15" t="s">
        <v>142</v>
      </c>
      <c r="K5" s="1" t="s">
        <v>31</v>
      </c>
    </row>
    <row r="6" spans="1:11" ht="12.75" customHeight="1">
      <c r="A6" s="63" t="s">
        <v>41</v>
      </c>
      <c r="B6" s="13"/>
      <c r="C6" s="15"/>
      <c r="D6" s="15"/>
      <c r="E6" s="15"/>
      <c r="F6" s="15"/>
      <c r="G6" s="15"/>
      <c r="H6" s="13"/>
      <c r="I6" s="15"/>
      <c r="K6" s="1"/>
    </row>
    <row r="7" spans="1:11" ht="12.75" customHeight="1">
      <c r="A7" s="56" t="s">
        <v>42</v>
      </c>
      <c r="B7" s="13"/>
      <c r="C7" s="60">
        <v>2920</v>
      </c>
      <c r="D7" s="15"/>
      <c r="E7" s="60">
        <v>3020</v>
      </c>
      <c r="F7" s="15"/>
      <c r="G7" s="60">
        <v>3020</v>
      </c>
      <c r="H7" s="13"/>
      <c r="I7" s="60">
        <v>3020</v>
      </c>
      <c r="K7" s="2">
        <f aca="true" t="shared" si="0" ref="K7:K12">I7-E7</f>
        <v>0</v>
      </c>
    </row>
    <row r="8" spans="1:11" ht="12.75" customHeight="1">
      <c r="A8" s="56" t="s">
        <v>221</v>
      </c>
      <c r="B8" s="13"/>
      <c r="C8" s="60">
        <v>0</v>
      </c>
      <c r="D8" s="15"/>
      <c r="E8" s="60">
        <v>0</v>
      </c>
      <c r="F8" s="15"/>
      <c r="G8" s="60">
        <v>1000</v>
      </c>
      <c r="H8" s="13"/>
      <c r="I8" s="60">
        <v>1000</v>
      </c>
      <c r="K8" s="2">
        <f t="shared" si="0"/>
        <v>1000</v>
      </c>
    </row>
    <row r="9" spans="1:11" ht="12.75" customHeight="1">
      <c r="A9" s="56" t="s">
        <v>190</v>
      </c>
      <c r="B9" s="13"/>
      <c r="C9" s="60">
        <v>90</v>
      </c>
      <c r="D9" s="15"/>
      <c r="E9" s="60">
        <v>100</v>
      </c>
      <c r="F9" s="15"/>
      <c r="G9" s="60">
        <v>0</v>
      </c>
      <c r="H9" s="13"/>
      <c r="I9" s="60">
        <v>100</v>
      </c>
      <c r="K9" s="2">
        <f t="shared" si="0"/>
        <v>0</v>
      </c>
    </row>
    <row r="10" spans="1:11" ht="12.75" customHeight="1">
      <c r="A10" s="61" t="s">
        <v>194</v>
      </c>
      <c r="B10" s="13"/>
      <c r="C10" s="2">
        <v>65.4</v>
      </c>
      <c r="D10" s="15"/>
      <c r="E10" s="60">
        <v>0</v>
      </c>
      <c r="F10" s="15"/>
      <c r="G10" s="60">
        <v>0</v>
      </c>
      <c r="H10" s="13"/>
      <c r="I10" s="60">
        <v>0</v>
      </c>
      <c r="K10" s="2">
        <f t="shared" si="0"/>
        <v>0</v>
      </c>
    </row>
    <row r="11" spans="1:11" ht="12.75" customHeight="1">
      <c r="A11" s="61" t="s">
        <v>191</v>
      </c>
      <c r="B11" s="13"/>
      <c r="C11" s="59">
        <v>99.03</v>
      </c>
      <c r="D11" s="15"/>
      <c r="E11" s="60">
        <v>0</v>
      </c>
      <c r="F11" s="15"/>
      <c r="G11" s="60">
        <v>0</v>
      </c>
      <c r="H11" s="13"/>
      <c r="I11" s="60">
        <v>365.38</v>
      </c>
      <c r="K11" s="2">
        <f t="shared" si="0"/>
        <v>365.38</v>
      </c>
    </row>
    <row r="12" spans="1:11" ht="12.75" customHeight="1">
      <c r="A12" s="56" t="s">
        <v>40</v>
      </c>
      <c r="B12" s="13"/>
      <c r="C12" s="60">
        <v>35.7</v>
      </c>
      <c r="D12" s="15"/>
      <c r="E12" s="60">
        <v>0</v>
      </c>
      <c r="F12" s="15"/>
      <c r="G12" s="60">
        <v>0</v>
      </c>
      <c r="H12" s="13"/>
      <c r="I12" s="60">
        <v>0</v>
      </c>
      <c r="K12" s="2">
        <f t="shared" si="0"/>
        <v>0</v>
      </c>
    </row>
    <row r="13" spans="1:11" ht="18.75" thickBot="1">
      <c r="A13" s="57"/>
      <c r="B13" s="13"/>
      <c r="C13" s="62">
        <f>SUM(C7:C12)</f>
        <v>3210.13</v>
      </c>
      <c r="D13" s="15"/>
      <c r="E13" s="62">
        <f>SUM(E7:E12)</f>
        <v>3120</v>
      </c>
      <c r="F13" s="15"/>
      <c r="G13" s="62">
        <f>SUM(G7:G12)</f>
        <v>4020</v>
      </c>
      <c r="H13" s="13"/>
      <c r="I13" s="62">
        <f>SUM(I7:I12)</f>
        <v>4485.38</v>
      </c>
      <c r="K13" s="62">
        <f>SUM(K7:K12)</f>
        <v>1365.38</v>
      </c>
    </row>
    <row r="14" spans="1:11" ht="18.75" thickTop="1">
      <c r="A14" s="57"/>
      <c r="B14" s="13"/>
      <c r="C14" s="58"/>
      <c r="D14" s="15"/>
      <c r="E14" s="15"/>
      <c r="F14" s="15"/>
      <c r="G14" s="15"/>
      <c r="H14" s="13"/>
      <c r="I14" s="15"/>
      <c r="K14" s="15"/>
    </row>
    <row r="15" spans="1:9" ht="12.75">
      <c r="A15" s="1" t="s">
        <v>34</v>
      </c>
      <c r="C15" s="59"/>
      <c r="D15" s="2"/>
      <c r="E15" s="2"/>
      <c r="F15" s="2"/>
      <c r="G15" s="2"/>
      <c r="I15" s="2"/>
    </row>
    <row r="16" spans="1:11" ht="12.75">
      <c r="A16" t="s">
        <v>21</v>
      </c>
      <c r="C16" s="2">
        <v>450</v>
      </c>
      <c r="D16" s="2"/>
      <c r="E16" s="2">
        <v>450</v>
      </c>
      <c r="F16" s="2"/>
      <c r="G16" s="2">
        <f>Cashbook!J43</f>
        <v>450</v>
      </c>
      <c r="I16" s="2">
        <v>450</v>
      </c>
      <c r="K16" s="2">
        <f aca="true" t="shared" si="1" ref="K16:K36">E16-I16</f>
        <v>0</v>
      </c>
    </row>
    <row r="17" spans="1:11" ht="12.75">
      <c r="A17" t="s">
        <v>22</v>
      </c>
      <c r="C17" s="2">
        <v>120</v>
      </c>
      <c r="D17" s="2"/>
      <c r="E17" s="2">
        <v>100</v>
      </c>
      <c r="F17" s="2"/>
      <c r="G17" s="2">
        <f>Cashbook!Q29</f>
        <v>0</v>
      </c>
      <c r="I17" s="2">
        <v>100</v>
      </c>
      <c r="K17" s="2">
        <f t="shared" si="1"/>
        <v>0</v>
      </c>
    </row>
    <row r="18" spans="1:11" ht="12.75">
      <c r="A18" t="s">
        <v>23</v>
      </c>
      <c r="C18" s="2">
        <v>50</v>
      </c>
      <c r="D18" s="2"/>
      <c r="E18" s="2">
        <v>50</v>
      </c>
      <c r="F18" s="2"/>
      <c r="G18" s="2">
        <v>50</v>
      </c>
      <c r="I18" s="2">
        <v>50</v>
      </c>
      <c r="K18" s="2">
        <f t="shared" si="1"/>
        <v>0</v>
      </c>
    </row>
    <row r="19" spans="1:11" ht="12.75">
      <c r="A19" t="s">
        <v>24</v>
      </c>
      <c r="C19" s="2">
        <v>224.97</v>
      </c>
      <c r="D19" s="2"/>
      <c r="E19" s="2">
        <v>250</v>
      </c>
      <c r="F19" s="2"/>
      <c r="G19" s="2">
        <f>Cashbook!N43</f>
        <v>233.21</v>
      </c>
      <c r="I19" s="2">
        <v>233.21</v>
      </c>
      <c r="K19" s="2">
        <f t="shared" si="1"/>
        <v>16.789999999999992</v>
      </c>
    </row>
    <row r="20" spans="1:11" ht="12.75">
      <c r="A20" t="s">
        <v>25</v>
      </c>
      <c r="C20" s="2">
        <v>1513.66</v>
      </c>
      <c r="D20" s="2"/>
      <c r="E20" s="2">
        <v>1600</v>
      </c>
      <c r="F20" s="2"/>
      <c r="G20" s="2">
        <v>1046.2</v>
      </c>
      <c r="I20" s="16">
        <v>1511.18</v>
      </c>
      <c r="K20" s="2">
        <f t="shared" si="1"/>
        <v>88.81999999999994</v>
      </c>
    </row>
    <row r="21" spans="1:11" ht="12.75">
      <c r="A21" t="s">
        <v>26</v>
      </c>
      <c r="C21" s="2">
        <v>135.05</v>
      </c>
      <c r="D21" s="2"/>
      <c r="E21" s="2">
        <v>125</v>
      </c>
      <c r="F21" s="2"/>
      <c r="G21" s="2">
        <v>87.2</v>
      </c>
      <c r="I21" s="16">
        <v>115</v>
      </c>
      <c r="K21" s="2">
        <f t="shared" si="1"/>
        <v>10</v>
      </c>
    </row>
    <row r="22" spans="1:11" ht="12.75">
      <c r="A22" t="s">
        <v>27</v>
      </c>
      <c r="C22" s="2">
        <v>0</v>
      </c>
      <c r="D22" s="2"/>
      <c r="E22" s="2">
        <v>100</v>
      </c>
      <c r="F22" s="2"/>
      <c r="G22" s="2">
        <f>Cashbook!Q26</f>
        <v>0</v>
      </c>
      <c r="I22" s="16">
        <v>0</v>
      </c>
      <c r="K22" s="2">
        <f t="shared" si="1"/>
        <v>100</v>
      </c>
    </row>
    <row r="23" spans="1:11" ht="12.75">
      <c r="A23" t="s">
        <v>28</v>
      </c>
      <c r="C23" s="2">
        <v>0</v>
      </c>
      <c r="D23" s="2"/>
      <c r="E23" s="2">
        <v>60</v>
      </c>
      <c r="F23" s="2"/>
      <c r="G23" s="2">
        <v>0</v>
      </c>
      <c r="I23" s="2">
        <v>60</v>
      </c>
      <c r="K23" s="2">
        <f t="shared" si="1"/>
        <v>0</v>
      </c>
    </row>
    <row r="24" spans="1:11" ht="12.75">
      <c r="A24" t="s">
        <v>29</v>
      </c>
      <c r="C24" s="2">
        <v>30.07</v>
      </c>
      <c r="D24" s="2"/>
      <c r="E24" s="2">
        <v>100</v>
      </c>
      <c r="F24" s="2"/>
      <c r="G24" s="2">
        <v>19.47</v>
      </c>
      <c r="I24" s="2">
        <v>19.47</v>
      </c>
      <c r="K24" s="2">
        <f t="shared" si="1"/>
        <v>80.53</v>
      </c>
    </row>
    <row r="25" spans="1:11" ht="12.75">
      <c r="A25" t="s">
        <v>18</v>
      </c>
      <c r="C25" s="2">
        <v>47.74</v>
      </c>
      <c r="D25" s="2"/>
      <c r="E25" s="2">
        <v>50</v>
      </c>
      <c r="F25" s="2"/>
      <c r="G25" s="2">
        <v>48.22</v>
      </c>
      <c r="I25" s="2">
        <v>48.22</v>
      </c>
      <c r="K25" s="2">
        <f t="shared" si="1"/>
        <v>1.7800000000000011</v>
      </c>
    </row>
    <row r="26" spans="1:11" ht="12.75">
      <c r="A26" t="s">
        <v>189</v>
      </c>
      <c r="C26" s="2">
        <v>0</v>
      </c>
      <c r="D26" s="2"/>
      <c r="E26" s="2">
        <v>65</v>
      </c>
      <c r="F26" s="2"/>
      <c r="G26" s="2">
        <v>0</v>
      </c>
      <c r="I26" s="2">
        <v>0</v>
      </c>
      <c r="K26" s="2">
        <f t="shared" si="1"/>
        <v>65</v>
      </c>
    </row>
    <row r="27" spans="1:11" ht="12.75">
      <c r="A27" t="s">
        <v>151</v>
      </c>
      <c r="C27" s="2">
        <v>10</v>
      </c>
      <c r="D27" s="2"/>
      <c r="E27" s="2">
        <v>12</v>
      </c>
      <c r="F27" s="2"/>
      <c r="G27" s="2">
        <v>0</v>
      </c>
      <c r="I27" s="2">
        <v>12</v>
      </c>
      <c r="K27" s="2">
        <f t="shared" si="1"/>
        <v>0</v>
      </c>
    </row>
    <row r="28" spans="1:11" ht="12.75">
      <c r="A28" t="s">
        <v>30</v>
      </c>
      <c r="C28" s="2">
        <v>0</v>
      </c>
      <c r="D28" s="2"/>
      <c r="E28" s="2">
        <v>40</v>
      </c>
      <c r="F28" s="2"/>
      <c r="G28" s="2">
        <v>0</v>
      </c>
      <c r="I28" s="2">
        <v>40</v>
      </c>
      <c r="K28" s="2">
        <f t="shared" si="1"/>
        <v>0</v>
      </c>
    </row>
    <row r="29" spans="1:11" ht="12.75">
      <c r="A29" t="s">
        <v>143</v>
      </c>
      <c r="C29" s="2">
        <v>35</v>
      </c>
      <c r="D29" s="2"/>
      <c r="E29" s="2">
        <v>35</v>
      </c>
      <c r="F29" s="2"/>
      <c r="G29" s="2">
        <v>35</v>
      </c>
      <c r="I29" s="2">
        <v>35</v>
      </c>
      <c r="K29" s="2">
        <f t="shared" si="1"/>
        <v>0</v>
      </c>
    </row>
    <row r="30" spans="1:11" ht="12.75">
      <c r="A30" t="s">
        <v>219</v>
      </c>
      <c r="C30" s="2">
        <v>38.7</v>
      </c>
      <c r="D30" s="2"/>
      <c r="E30" s="2">
        <v>0</v>
      </c>
      <c r="F30" s="2"/>
      <c r="G30" s="2">
        <v>0</v>
      </c>
      <c r="I30" s="2">
        <v>0</v>
      </c>
      <c r="K30" s="2">
        <f t="shared" si="1"/>
        <v>0</v>
      </c>
    </row>
    <row r="31" spans="1:11" ht="12.75">
      <c r="A31" t="s">
        <v>220</v>
      </c>
      <c r="C31" s="2">
        <v>0</v>
      </c>
      <c r="D31" s="2"/>
      <c r="E31" s="2">
        <v>50</v>
      </c>
      <c r="F31" s="2"/>
      <c r="G31" s="2">
        <v>0</v>
      </c>
      <c r="I31" s="2">
        <v>0</v>
      </c>
      <c r="K31" s="2">
        <f t="shared" si="1"/>
        <v>50</v>
      </c>
    </row>
    <row r="32" spans="1:11" ht="12.75">
      <c r="A32" s="35" t="s">
        <v>33</v>
      </c>
      <c r="C32" s="2">
        <v>415.96</v>
      </c>
      <c r="D32" s="2"/>
      <c r="E32" s="2">
        <v>100</v>
      </c>
      <c r="F32" s="2"/>
      <c r="G32" s="2">
        <v>190.11</v>
      </c>
      <c r="I32" s="2">
        <v>220</v>
      </c>
      <c r="K32" s="2">
        <f t="shared" si="1"/>
        <v>-120</v>
      </c>
    </row>
    <row r="33" spans="1:11" ht="12.75">
      <c r="A33" s="35" t="s">
        <v>224</v>
      </c>
      <c r="C33" s="2">
        <v>0</v>
      </c>
      <c r="D33" s="2"/>
      <c r="E33" s="2">
        <v>0</v>
      </c>
      <c r="F33" s="2"/>
      <c r="G33" s="2">
        <v>1563.84</v>
      </c>
      <c r="I33" s="2">
        <v>1563.84</v>
      </c>
      <c r="K33" s="2">
        <f t="shared" si="1"/>
        <v>-1563.84</v>
      </c>
    </row>
    <row r="34" spans="1:11" ht="12.75">
      <c r="A34" s="35" t="s">
        <v>218</v>
      </c>
      <c r="C34" s="2">
        <v>53</v>
      </c>
      <c r="D34" s="2"/>
      <c r="E34" s="2">
        <v>0</v>
      </c>
      <c r="F34" s="2"/>
      <c r="G34" s="2">
        <v>0</v>
      </c>
      <c r="I34" s="2">
        <v>0</v>
      </c>
      <c r="K34" s="2">
        <f t="shared" si="1"/>
        <v>0</v>
      </c>
    </row>
    <row r="35" spans="1:11" ht="12.75">
      <c r="A35" t="s">
        <v>14</v>
      </c>
      <c r="C35" s="2">
        <v>100.44</v>
      </c>
      <c r="D35" s="2"/>
      <c r="E35" s="2">
        <v>0</v>
      </c>
      <c r="F35" s="2"/>
      <c r="G35" s="2">
        <v>365.38</v>
      </c>
      <c r="I35" s="2">
        <v>365.38</v>
      </c>
      <c r="K35" s="2">
        <f t="shared" si="1"/>
        <v>-365.38</v>
      </c>
    </row>
    <row r="36" spans="1:11" ht="12.75">
      <c r="A36" t="s">
        <v>40</v>
      </c>
      <c r="C36" s="2">
        <v>0</v>
      </c>
      <c r="D36" s="2"/>
      <c r="E36" s="2">
        <v>50</v>
      </c>
      <c r="F36" s="2"/>
      <c r="G36" s="2">
        <v>0</v>
      </c>
      <c r="I36" s="2">
        <v>0</v>
      </c>
      <c r="K36" s="2">
        <f t="shared" si="1"/>
        <v>50</v>
      </c>
    </row>
    <row r="37" spans="3:11" ht="12.75">
      <c r="C37" s="17"/>
      <c r="D37" s="2"/>
      <c r="E37" s="17"/>
      <c r="F37" s="18"/>
      <c r="G37" s="17"/>
      <c r="I37" s="17"/>
      <c r="K37" s="20"/>
    </row>
    <row r="38" spans="3:11" ht="13.5" thickBot="1">
      <c r="C38" s="2">
        <f>SUM(C16:C37)</f>
        <v>3224.59</v>
      </c>
      <c r="D38" s="2"/>
      <c r="E38" s="2">
        <f>SUM(E16:E37)</f>
        <v>3237</v>
      </c>
      <c r="F38" s="2"/>
      <c r="G38" s="12">
        <f>SUM(G16:G37)</f>
        <v>4088.63</v>
      </c>
      <c r="I38" s="2">
        <f>SUM(I16:I37)</f>
        <v>4823.3</v>
      </c>
      <c r="K38" s="12">
        <f>SUM(K16:K37)</f>
        <v>-1586.3000000000002</v>
      </c>
    </row>
    <row r="39" spans="3:9" ht="13.5" thickTop="1">
      <c r="C39" s="2"/>
      <c r="D39" s="2"/>
      <c r="E39" s="2"/>
      <c r="F39" s="2"/>
      <c r="G39" s="2"/>
      <c r="I39" s="2"/>
    </row>
    <row r="40" spans="1:9" ht="12.75">
      <c r="A40" s="35" t="s">
        <v>192</v>
      </c>
      <c r="C40" s="2">
        <f>C13-C38</f>
        <v>-14.460000000000036</v>
      </c>
      <c r="D40" s="2"/>
      <c r="E40" s="2">
        <f>E13-E38</f>
        <v>-117</v>
      </c>
      <c r="F40" s="2"/>
      <c r="G40" s="2" t="s">
        <v>31</v>
      </c>
      <c r="I40" s="2">
        <f>I13-I38</f>
        <v>-337.9200000000001</v>
      </c>
    </row>
    <row r="41" spans="3:9" ht="12.75">
      <c r="C41" s="2"/>
      <c r="D41" s="2"/>
      <c r="E41" s="2"/>
      <c r="F41" s="2"/>
      <c r="G41" s="2"/>
      <c r="I41" s="2"/>
    </row>
    <row r="42" spans="1:9" ht="13.5" thickBot="1">
      <c r="A42" t="s">
        <v>32</v>
      </c>
      <c r="C42" s="18"/>
      <c r="D42" s="2"/>
      <c r="E42" s="12">
        <f>E38+E40</f>
        <v>3120</v>
      </c>
      <c r="F42" s="18"/>
      <c r="G42" s="18"/>
      <c r="I42" s="12">
        <f>I38+I40</f>
        <v>4485.38</v>
      </c>
    </row>
    <row r="43" spans="3:9" ht="13.5" thickTop="1">
      <c r="C43" s="2"/>
      <c r="D43" s="2"/>
      <c r="E43" s="2"/>
      <c r="F43" s="2"/>
      <c r="G43" s="2"/>
      <c r="I43" s="2"/>
    </row>
    <row r="44" ht="12.75">
      <c r="A44" t="s">
        <v>195</v>
      </c>
    </row>
    <row r="46" ht="12.75">
      <c r="A46" t="s">
        <v>229</v>
      </c>
    </row>
    <row r="47" ht="12.75">
      <c r="A47" t="s">
        <v>230</v>
      </c>
    </row>
    <row r="48" ht="12.75">
      <c r="A48" t="s">
        <v>231</v>
      </c>
    </row>
    <row r="50" ht="12.75">
      <c r="A50" s="19" t="s">
        <v>232</v>
      </c>
    </row>
  </sheetData>
  <sheetProtection/>
  <mergeCells count="2">
    <mergeCell ref="A1:I1"/>
    <mergeCell ref="A3:I3"/>
  </mergeCells>
  <printOptions/>
  <pageMargins left="0.35433070866141736" right="0.15748031496062992" top="0.5905511811023623" bottom="0.5905511811023623" header="0.5118110236220472" footer="0.5118110236220472"/>
  <pageSetup fitToHeight="1" fitToWidth="1" horizontalDpi="360" verticalDpi="36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pane ySplit="1905" topLeftCell="A25" activePane="bottomLeft" state="split"/>
      <selection pane="topLeft" activeCell="A28" sqref="A28"/>
      <selection pane="bottomLeft" activeCell="I10" sqref="I10"/>
    </sheetView>
  </sheetViews>
  <sheetFormatPr defaultColWidth="9.140625" defaultRowHeight="12.75"/>
  <cols>
    <col min="1" max="1" width="32.140625" style="0" customWidth="1"/>
    <col min="2" max="2" width="9.7109375" style="0" customWidth="1"/>
    <col min="3" max="3" width="11.140625" style="0" customWidth="1"/>
    <col min="4" max="4" width="1.57421875" style="0" customWidth="1"/>
    <col min="5" max="5" width="10.8515625" style="0" customWidth="1"/>
    <col min="6" max="6" width="1.57421875" style="0" customWidth="1"/>
    <col min="7" max="7" width="11.7109375" style="0" customWidth="1"/>
    <col min="8" max="8" width="1.57421875" style="0" customWidth="1"/>
    <col min="9" max="9" width="10.57421875" style="0" customWidth="1"/>
  </cols>
  <sheetData>
    <row r="1" ht="12.75">
      <c r="A1" t="s">
        <v>233</v>
      </c>
    </row>
    <row r="3" spans="1:9" ht="16.5">
      <c r="A3" s="69" t="s">
        <v>234</v>
      </c>
      <c r="B3" s="69"/>
      <c r="C3" s="69"/>
      <c r="D3" s="69"/>
      <c r="E3" s="69"/>
      <c r="F3" s="69"/>
      <c r="G3" s="69"/>
      <c r="H3" s="69"/>
      <c r="I3" s="69"/>
    </row>
    <row r="4" spans="1:9" ht="18">
      <c r="A4" s="13"/>
      <c r="B4" s="13"/>
      <c r="C4" s="13"/>
      <c r="D4" s="13"/>
      <c r="E4" s="13"/>
      <c r="F4" s="13"/>
      <c r="G4" s="13"/>
      <c r="H4" s="13"/>
      <c r="I4" s="13"/>
    </row>
    <row r="5" spans="1:9" ht="26.25">
      <c r="A5" s="13"/>
      <c r="B5" s="21"/>
      <c r="C5" s="22" t="s">
        <v>235</v>
      </c>
      <c r="D5" s="22"/>
      <c r="E5" s="22" t="s">
        <v>193</v>
      </c>
      <c r="F5" s="22"/>
      <c r="G5" s="22" t="s">
        <v>236</v>
      </c>
      <c r="H5" s="23"/>
      <c r="I5" s="22" t="s">
        <v>237</v>
      </c>
    </row>
    <row r="6" spans="1:9" ht="18">
      <c r="A6" s="24" t="s">
        <v>34</v>
      </c>
      <c r="B6" s="13"/>
      <c r="C6" s="22"/>
      <c r="D6" s="22"/>
      <c r="E6" s="22"/>
      <c r="F6" s="22"/>
      <c r="G6" s="22"/>
      <c r="H6" s="23"/>
      <c r="I6" s="22"/>
    </row>
    <row r="8" spans="1:9" ht="12.75">
      <c r="A8" t="s">
        <v>21</v>
      </c>
      <c r="C8" s="11">
        <v>450</v>
      </c>
      <c r="D8" s="11"/>
      <c r="E8" s="11">
        <v>450</v>
      </c>
      <c r="F8" s="11"/>
      <c r="G8" s="11">
        <v>450</v>
      </c>
      <c r="H8" s="11"/>
      <c r="I8" s="11">
        <v>450</v>
      </c>
    </row>
    <row r="9" spans="1:9" ht="12.75">
      <c r="A9" t="s">
        <v>22</v>
      </c>
      <c r="C9" s="11">
        <v>120</v>
      </c>
      <c r="D9" s="11"/>
      <c r="E9" s="11">
        <v>100</v>
      </c>
      <c r="F9" s="11"/>
      <c r="G9" s="11">
        <v>100</v>
      </c>
      <c r="H9" s="11"/>
      <c r="I9" s="11">
        <v>120</v>
      </c>
    </row>
    <row r="10" spans="1:9" ht="12.75">
      <c r="A10" t="s">
        <v>23</v>
      </c>
      <c r="C10" s="11">
        <v>50</v>
      </c>
      <c r="D10" s="11"/>
      <c r="E10" s="11">
        <v>50</v>
      </c>
      <c r="F10" s="11"/>
      <c r="G10" s="11">
        <v>50</v>
      </c>
      <c r="H10" s="11"/>
      <c r="I10" s="11">
        <v>50</v>
      </c>
    </row>
    <row r="11" spans="1:9" ht="12.75">
      <c r="A11" t="s">
        <v>24</v>
      </c>
      <c r="C11" s="11">
        <v>224.97</v>
      </c>
      <c r="D11" s="11"/>
      <c r="E11" s="11">
        <v>250</v>
      </c>
      <c r="F11" s="11"/>
      <c r="G11" s="11">
        <v>233.21</v>
      </c>
      <c r="H11" s="11"/>
      <c r="I11" s="11">
        <v>250</v>
      </c>
    </row>
    <row r="12" spans="1:9" ht="12.75">
      <c r="A12" t="s">
        <v>25</v>
      </c>
      <c r="C12" s="11">
        <v>1513.66</v>
      </c>
      <c r="D12" s="11"/>
      <c r="E12" s="11">
        <v>1600</v>
      </c>
      <c r="F12" s="11"/>
      <c r="G12" s="11">
        <v>1511.18</v>
      </c>
      <c r="H12" s="11"/>
      <c r="I12" s="11">
        <v>1600</v>
      </c>
    </row>
    <row r="13" spans="1:9" ht="12.75">
      <c r="A13" t="s">
        <v>26</v>
      </c>
      <c r="C13" s="11">
        <v>135.05</v>
      </c>
      <c r="D13" s="11"/>
      <c r="E13" s="11">
        <v>125</v>
      </c>
      <c r="F13" s="11"/>
      <c r="G13" s="11">
        <v>115</v>
      </c>
      <c r="H13" s="11"/>
      <c r="I13" s="11">
        <v>125</v>
      </c>
    </row>
    <row r="14" spans="1:9" ht="12.75">
      <c r="A14" t="s">
        <v>35</v>
      </c>
      <c r="C14" s="11">
        <v>0</v>
      </c>
      <c r="D14" s="11"/>
      <c r="E14" s="11">
        <v>100</v>
      </c>
      <c r="F14" s="11"/>
      <c r="G14" s="11">
        <v>0</v>
      </c>
      <c r="H14" s="11"/>
      <c r="I14" s="11">
        <v>50</v>
      </c>
    </row>
    <row r="15" spans="1:9" ht="12.75">
      <c r="A15" t="s">
        <v>36</v>
      </c>
      <c r="C15" s="11">
        <v>0</v>
      </c>
      <c r="D15" s="11"/>
      <c r="E15" s="11">
        <v>60</v>
      </c>
      <c r="F15" s="11"/>
      <c r="G15" s="11">
        <v>60</v>
      </c>
      <c r="H15" s="11"/>
      <c r="I15" s="11">
        <v>60</v>
      </c>
    </row>
    <row r="16" spans="1:9" ht="12.75">
      <c r="A16" t="s">
        <v>29</v>
      </c>
      <c r="C16" s="11">
        <v>30.07</v>
      </c>
      <c r="D16" s="11"/>
      <c r="E16" s="11">
        <v>100</v>
      </c>
      <c r="F16" s="11"/>
      <c r="G16" s="11">
        <v>19.47</v>
      </c>
      <c r="H16" s="11"/>
      <c r="I16" s="11">
        <v>50</v>
      </c>
    </row>
    <row r="17" spans="1:9" ht="12.75">
      <c r="A17" t="s">
        <v>30</v>
      </c>
      <c r="C17" s="11">
        <v>0</v>
      </c>
      <c r="D17" s="11"/>
      <c r="E17" s="11">
        <v>40</v>
      </c>
      <c r="F17" s="11"/>
      <c r="G17" s="11">
        <v>0</v>
      </c>
      <c r="H17" s="11"/>
      <c r="I17" s="11">
        <v>120</v>
      </c>
    </row>
    <row r="18" spans="1:9" ht="12.75">
      <c r="A18" t="s">
        <v>143</v>
      </c>
      <c r="C18" s="11">
        <v>35</v>
      </c>
      <c r="D18" s="11"/>
      <c r="E18" s="11">
        <v>35</v>
      </c>
      <c r="F18" s="11"/>
      <c r="G18" s="11">
        <v>35</v>
      </c>
      <c r="H18" s="11"/>
      <c r="I18" s="11">
        <v>35</v>
      </c>
    </row>
    <row r="19" spans="1:9" ht="12.75">
      <c r="A19" t="s">
        <v>37</v>
      </c>
      <c r="C19" s="11">
        <v>0</v>
      </c>
      <c r="D19" s="11"/>
      <c r="E19" s="11">
        <v>65</v>
      </c>
      <c r="F19" s="11"/>
      <c r="G19" s="11">
        <v>0</v>
      </c>
      <c r="H19" s="11"/>
      <c r="I19" s="11">
        <v>0</v>
      </c>
    </row>
    <row r="20" spans="1:9" ht="12.75">
      <c r="A20" t="s">
        <v>38</v>
      </c>
      <c r="C20" s="11">
        <v>47.74</v>
      </c>
      <c r="D20" s="11"/>
      <c r="E20" s="11">
        <v>50</v>
      </c>
      <c r="F20" s="11"/>
      <c r="G20" s="11">
        <v>48.22</v>
      </c>
      <c r="H20" s="11"/>
      <c r="I20" s="11">
        <v>50</v>
      </c>
    </row>
    <row r="21" spans="1:9" ht="12.75">
      <c r="A21" t="s">
        <v>151</v>
      </c>
      <c r="C21" s="11">
        <v>10</v>
      </c>
      <c r="D21" s="11"/>
      <c r="E21" s="11">
        <v>12</v>
      </c>
      <c r="F21" s="11"/>
      <c r="G21" s="11">
        <v>12</v>
      </c>
      <c r="H21" s="11"/>
      <c r="I21" s="11">
        <v>12</v>
      </c>
    </row>
    <row r="22" spans="1:9" ht="12.75">
      <c r="A22" t="s">
        <v>39</v>
      </c>
      <c r="C22" s="11">
        <v>415.96</v>
      </c>
      <c r="D22" s="11"/>
      <c r="E22" s="11">
        <v>100</v>
      </c>
      <c r="F22" s="11"/>
      <c r="G22" s="11">
        <v>220</v>
      </c>
      <c r="H22" s="11"/>
      <c r="I22" s="11">
        <v>200</v>
      </c>
    </row>
    <row r="23" spans="1:9" ht="12.75">
      <c r="A23" t="s">
        <v>219</v>
      </c>
      <c r="C23" s="11">
        <v>38.7</v>
      </c>
      <c r="D23" s="11"/>
      <c r="E23" s="11">
        <v>0</v>
      </c>
      <c r="F23" s="11"/>
      <c r="G23" s="11">
        <v>0</v>
      </c>
      <c r="H23" s="11"/>
      <c r="I23" s="11">
        <v>0</v>
      </c>
    </row>
    <row r="24" spans="1:9" ht="12.75">
      <c r="A24" t="s">
        <v>152</v>
      </c>
      <c r="C24" s="11">
        <v>0</v>
      </c>
      <c r="D24" s="11"/>
      <c r="E24" s="11">
        <v>50</v>
      </c>
      <c r="F24" s="11"/>
      <c r="G24" s="11">
        <v>0</v>
      </c>
      <c r="H24" s="11"/>
      <c r="I24" s="11">
        <v>0</v>
      </c>
    </row>
    <row r="25" spans="1:9" ht="12.75">
      <c r="A25" t="s">
        <v>40</v>
      </c>
      <c r="C25" s="11">
        <v>0</v>
      </c>
      <c r="D25" s="11"/>
      <c r="E25" s="11">
        <v>50</v>
      </c>
      <c r="F25" s="11"/>
      <c r="G25" s="11">
        <v>0</v>
      </c>
      <c r="H25" s="11"/>
      <c r="I25" s="11">
        <v>25</v>
      </c>
    </row>
    <row r="26" spans="1:9" ht="12.75">
      <c r="A26" t="s">
        <v>14</v>
      </c>
      <c r="C26" s="11">
        <v>100.44</v>
      </c>
      <c r="D26" s="11"/>
      <c r="E26" s="11">
        <v>0</v>
      </c>
      <c r="F26" s="11"/>
      <c r="G26" s="11">
        <v>365.38</v>
      </c>
      <c r="H26" s="11"/>
      <c r="I26" s="11">
        <v>0</v>
      </c>
    </row>
    <row r="27" spans="1:9" ht="12.75">
      <c r="A27" t="s">
        <v>224</v>
      </c>
      <c r="C27" s="11">
        <v>0</v>
      </c>
      <c r="D27" s="11"/>
      <c r="E27" s="11">
        <v>0</v>
      </c>
      <c r="F27" s="11"/>
      <c r="G27" s="11">
        <v>1563.84</v>
      </c>
      <c r="H27" s="11"/>
      <c r="I27" s="11">
        <v>0</v>
      </c>
    </row>
    <row r="28" spans="1:9" ht="12.75">
      <c r="A28" t="s">
        <v>218</v>
      </c>
      <c r="C28" s="26">
        <v>53</v>
      </c>
      <c r="D28" s="28"/>
      <c r="E28" s="26">
        <v>0</v>
      </c>
      <c r="F28" s="11"/>
      <c r="G28" s="26">
        <v>0</v>
      </c>
      <c r="H28" s="11"/>
      <c r="I28" s="26">
        <v>0</v>
      </c>
    </row>
    <row r="29" spans="1:9" ht="13.5" thickBot="1">
      <c r="A29" t="s">
        <v>32</v>
      </c>
      <c r="C29" s="27">
        <f>SUM(C8:C28)</f>
        <v>3224.59</v>
      </c>
      <c r="D29" s="28"/>
      <c r="E29" s="27">
        <f>SUM(E8:E28)</f>
        <v>3237</v>
      </c>
      <c r="F29" s="11"/>
      <c r="G29" s="27">
        <f>SUM(G8:G28)</f>
        <v>4783.3</v>
      </c>
      <c r="H29" s="11"/>
      <c r="I29" s="27">
        <f>SUM(I8:I28)</f>
        <v>3197</v>
      </c>
    </row>
    <row r="30" spans="3:9" ht="13.5" thickTop="1">
      <c r="C30" s="11"/>
      <c r="D30" s="11"/>
      <c r="E30" s="11"/>
      <c r="F30" s="11"/>
      <c r="G30" s="11"/>
      <c r="H30" s="11"/>
      <c r="I30" s="11"/>
    </row>
    <row r="31" spans="1:9" ht="15">
      <c r="A31" s="25" t="s">
        <v>41</v>
      </c>
      <c r="C31" s="11"/>
      <c r="D31" s="11"/>
      <c r="E31" s="11"/>
      <c r="F31" s="11"/>
      <c r="G31" s="11"/>
      <c r="H31" s="11"/>
      <c r="I31" s="11"/>
    </row>
    <row r="32" spans="3:9" ht="12.75">
      <c r="C32" s="11"/>
      <c r="D32" s="11"/>
      <c r="E32" s="11"/>
      <c r="F32" s="11"/>
      <c r="G32" s="11"/>
      <c r="H32" s="11"/>
      <c r="I32" s="11"/>
    </row>
    <row r="33" spans="1:9" ht="12.75">
      <c r="A33" t="s">
        <v>42</v>
      </c>
      <c r="C33" s="28">
        <v>2920</v>
      </c>
      <c r="D33" s="28"/>
      <c r="E33" s="28">
        <v>3020</v>
      </c>
      <c r="F33" s="11"/>
      <c r="G33" s="28">
        <v>3020</v>
      </c>
      <c r="H33" s="11"/>
      <c r="I33" s="28">
        <v>3011</v>
      </c>
    </row>
    <row r="34" spans="1:9" ht="12.75">
      <c r="A34" t="s">
        <v>43</v>
      </c>
      <c r="C34" s="11">
        <v>90</v>
      </c>
      <c r="D34" s="11"/>
      <c r="E34" s="11">
        <v>100</v>
      </c>
      <c r="F34" s="11"/>
      <c r="G34" s="11">
        <v>100</v>
      </c>
      <c r="H34" s="11"/>
      <c r="I34" s="11">
        <v>100</v>
      </c>
    </row>
    <row r="35" spans="1:9" ht="12.75">
      <c r="A35" t="s">
        <v>160</v>
      </c>
      <c r="C35" s="11">
        <v>65.4</v>
      </c>
      <c r="D35" s="11"/>
      <c r="E35" s="11">
        <v>0</v>
      </c>
      <c r="F35" s="11"/>
      <c r="G35" s="11">
        <v>0</v>
      </c>
      <c r="H35" s="11"/>
      <c r="I35" s="11">
        <v>0</v>
      </c>
    </row>
    <row r="36" spans="1:9" ht="12.75">
      <c r="A36" t="s">
        <v>238</v>
      </c>
      <c r="C36" s="11">
        <v>0</v>
      </c>
      <c r="D36" s="11"/>
      <c r="E36" s="11">
        <v>0</v>
      </c>
      <c r="F36" s="11"/>
      <c r="G36" s="11">
        <v>1000</v>
      </c>
      <c r="H36" s="11"/>
      <c r="I36" s="11">
        <v>0</v>
      </c>
    </row>
    <row r="37" spans="1:9" ht="12.75">
      <c r="A37" t="s">
        <v>191</v>
      </c>
      <c r="C37" s="11">
        <v>99.03</v>
      </c>
      <c r="D37" s="11"/>
      <c r="E37" s="11">
        <v>0</v>
      </c>
      <c r="F37" s="11"/>
      <c r="G37" s="11">
        <v>365.38</v>
      </c>
      <c r="H37" s="11"/>
      <c r="I37" s="11">
        <v>0</v>
      </c>
    </row>
    <row r="38" spans="1:9" ht="12.75">
      <c r="A38" t="s">
        <v>40</v>
      </c>
      <c r="C38" s="11">
        <v>35.7</v>
      </c>
      <c r="D38" s="11"/>
      <c r="E38" s="11">
        <v>0</v>
      </c>
      <c r="F38" s="11"/>
      <c r="G38" s="11">
        <v>0</v>
      </c>
      <c r="H38" s="11"/>
      <c r="I38" s="11">
        <v>0</v>
      </c>
    </row>
    <row r="39" spans="3:9" ht="12.75">
      <c r="C39" s="11"/>
      <c r="D39" s="11"/>
      <c r="E39" s="11"/>
      <c r="F39" s="11"/>
      <c r="G39" s="11"/>
      <c r="H39" s="11"/>
      <c r="I39" s="11"/>
    </row>
    <row r="40" spans="3:9" ht="13.5" thickBot="1">
      <c r="C40" s="27">
        <f>SUM(C32:C38)</f>
        <v>3210.13</v>
      </c>
      <c r="D40" s="28"/>
      <c r="E40" s="27">
        <f>SUM(E32:E38)</f>
        <v>3120</v>
      </c>
      <c r="F40" s="11"/>
      <c r="G40" s="27">
        <f>SUM(G32:G38)</f>
        <v>4485.38</v>
      </c>
      <c r="H40" s="11"/>
      <c r="I40" s="27">
        <f>SUM(I32:I38)</f>
        <v>3111</v>
      </c>
    </row>
    <row r="41" spans="3:9" ht="13.5" thickTop="1">
      <c r="C41" s="11"/>
      <c r="D41" s="11"/>
      <c r="E41" s="11"/>
      <c r="F41" s="11"/>
      <c r="G41" s="11"/>
      <c r="H41" s="11"/>
      <c r="I41" s="11"/>
    </row>
    <row r="42" spans="1:9" ht="13.5" thickBot="1">
      <c r="A42" s="1" t="s">
        <v>46</v>
      </c>
      <c r="C42" s="29">
        <f>C29-C40</f>
        <v>14.460000000000036</v>
      </c>
      <c r="D42" s="28"/>
      <c r="E42" s="29">
        <f>E29-E40</f>
        <v>117</v>
      </c>
      <c r="F42" s="11"/>
      <c r="G42" s="29">
        <f>G29-G40</f>
        <v>297.9200000000001</v>
      </c>
      <c r="H42" s="11"/>
      <c r="I42" s="29">
        <f>I29-I40</f>
        <v>86</v>
      </c>
    </row>
    <row r="43" spans="3:9" ht="13.5" thickTop="1">
      <c r="C43" s="11"/>
      <c r="D43" s="11"/>
      <c r="E43" s="11"/>
      <c r="F43" s="11"/>
      <c r="G43" s="11"/>
      <c r="H43" s="11"/>
      <c r="I43" s="11"/>
    </row>
    <row r="44" spans="1:9" ht="12.75">
      <c r="A44" s="1" t="s">
        <v>44</v>
      </c>
      <c r="C44" s="11"/>
      <c r="D44" s="11"/>
      <c r="E44" s="11"/>
      <c r="F44" s="11"/>
      <c r="G44" s="11"/>
      <c r="H44" s="11"/>
      <c r="I44" s="11"/>
    </row>
    <row r="45" spans="3:9" ht="12.75">
      <c r="C45" s="11"/>
      <c r="D45" s="11"/>
      <c r="E45" s="11"/>
      <c r="F45" s="11"/>
      <c r="G45" s="11"/>
      <c r="H45" s="11"/>
      <c r="I45" s="11"/>
    </row>
    <row r="46" spans="1:9" ht="12.75">
      <c r="A46" s="1" t="s">
        <v>239</v>
      </c>
      <c r="C46" s="11"/>
      <c r="D46" s="11"/>
      <c r="E46" s="11"/>
      <c r="F46" s="11"/>
      <c r="G46" s="11"/>
      <c r="H46" s="11"/>
      <c r="I46" s="11"/>
    </row>
    <row r="47" spans="1:9" ht="12.75">
      <c r="A47" t="s">
        <v>240</v>
      </c>
      <c r="D47" s="11"/>
      <c r="E47" s="11"/>
      <c r="F47" s="11"/>
      <c r="G47" s="11">
        <v>3461.99</v>
      </c>
      <c r="H47" s="11"/>
      <c r="I47" s="11"/>
    </row>
    <row r="48" spans="1:9" ht="12.75">
      <c r="A48" t="s">
        <v>241</v>
      </c>
      <c r="D48" s="28"/>
      <c r="E48" s="28"/>
      <c r="F48" s="11"/>
      <c r="G48" s="28">
        <v>3.83</v>
      </c>
      <c r="H48" s="11"/>
      <c r="I48" s="11"/>
    </row>
    <row r="49" spans="1:9" ht="12.75">
      <c r="A49" t="s">
        <v>242</v>
      </c>
      <c r="C49" s="11"/>
      <c r="D49" s="11"/>
      <c r="E49" s="11"/>
      <c r="F49" s="11"/>
      <c r="G49" s="11">
        <f>SUM(G47:G48)</f>
        <v>3465.8199999999997</v>
      </c>
      <c r="H49" s="11"/>
      <c r="I49" s="11"/>
    </row>
    <row r="50" spans="1:9" ht="12.75">
      <c r="A50" t="s">
        <v>144</v>
      </c>
      <c r="C50" s="11"/>
      <c r="D50" s="11"/>
      <c r="E50" s="11"/>
      <c r="F50" s="11"/>
      <c r="G50" s="11">
        <f>G42</f>
        <v>297.9200000000001</v>
      </c>
      <c r="H50" s="11"/>
      <c r="I50" s="11"/>
    </row>
    <row r="51" spans="1:9" ht="12.75">
      <c r="A51" t="s">
        <v>196</v>
      </c>
      <c r="C51" s="11"/>
      <c r="D51" s="11"/>
      <c r="E51" s="11"/>
      <c r="F51" s="11"/>
      <c r="G51" s="11">
        <f>G49-G50</f>
        <v>3167.8999999999996</v>
      </c>
      <c r="H51" s="11"/>
      <c r="I51" s="11"/>
    </row>
    <row r="52" spans="3:9" ht="12.75">
      <c r="C52" s="11"/>
      <c r="D52" s="11"/>
      <c r="E52" s="11"/>
      <c r="F52" s="11"/>
      <c r="G52" s="11"/>
      <c r="H52" s="11"/>
      <c r="I52" s="11"/>
    </row>
    <row r="53" spans="1:9" ht="12.75">
      <c r="A53" s="1" t="s">
        <v>243</v>
      </c>
      <c r="C53" s="11"/>
      <c r="D53" s="11"/>
      <c r="E53" s="11"/>
      <c r="F53" s="11"/>
      <c r="G53" s="11"/>
      <c r="H53" s="11"/>
      <c r="I53" s="11"/>
    </row>
    <row r="54" spans="1:9" ht="12.75">
      <c r="A54" t="s">
        <v>244</v>
      </c>
      <c r="C54" s="11"/>
      <c r="D54" s="11"/>
      <c r="E54" s="11"/>
      <c r="F54" s="11"/>
      <c r="G54" s="11"/>
      <c r="H54" s="11"/>
      <c r="I54" s="11">
        <f>G51</f>
        <v>3167.8999999999996</v>
      </c>
    </row>
    <row r="55" spans="1:9" ht="12.75">
      <c r="A55" t="s">
        <v>45</v>
      </c>
      <c r="C55" s="11"/>
      <c r="D55" s="11"/>
      <c r="E55" s="11"/>
      <c r="F55" s="11"/>
      <c r="G55" s="11"/>
      <c r="H55" s="11"/>
      <c r="I55" s="11">
        <f>I42</f>
        <v>86</v>
      </c>
    </row>
    <row r="56" spans="1:9" ht="12.75">
      <c r="A56" t="s">
        <v>245</v>
      </c>
      <c r="C56" s="11"/>
      <c r="D56" s="11"/>
      <c r="E56" s="11"/>
      <c r="F56" s="11"/>
      <c r="G56" s="11"/>
      <c r="H56" s="11"/>
      <c r="I56" s="11">
        <f>I54-I55</f>
        <v>3081.8999999999996</v>
      </c>
    </row>
  </sheetData>
  <sheetProtection/>
  <mergeCells count="1">
    <mergeCell ref="A3:I3"/>
  </mergeCells>
  <printOptions/>
  <pageMargins left="0.35433070866141736" right="0.35433070866141736" top="0.5905511811023623" bottom="0.5905511811023623" header="0.5118110236220472" footer="0.5118110236220472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40">
      <selection activeCell="A56" sqref="A56"/>
    </sheetView>
  </sheetViews>
  <sheetFormatPr defaultColWidth="9.140625" defaultRowHeight="12.75"/>
  <cols>
    <col min="1" max="1" width="24.28125" style="0" customWidth="1"/>
    <col min="2" max="2" width="7.00390625" style="0" bestFit="1" customWidth="1"/>
    <col min="3" max="3" width="7.00390625" style="0" customWidth="1"/>
    <col min="4" max="4" width="10.140625" style="0" bestFit="1" customWidth="1"/>
    <col min="7" max="7" width="3.421875" style="0" customWidth="1"/>
  </cols>
  <sheetData>
    <row r="1" spans="1:8" ht="15.7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5.75">
      <c r="A2" s="31"/>
      <c r="B2" s="31"/>
      <c r="C2" s="31"/>
      <c r="D2" s="31"/>
      <c r="E2" s="31"/>
      <c r="F2" s="31"/>
      <c r="G2" s="31"/>
      <c r="H2" s="31"/>
    </row>
    <row r="3" spans="1:9" ht="15.75">
      <c r="A3" s="70" t="s">
        <v>252</v>
      </c>
      <c r="B3" s="70"/>
      <c r="C3" s="70"/>
      <c r="D3" s="70"/>
      <c r="E3" s="70"/>
      <c r="F3" s="70"/>
      <c r="G3" s="70"/>
      <c r="H3" s="70"/>
      <c r="I3" s="70"/>
    </row>
    <row r="4" spans="1:9" ht="15.75">
      <c r="A4" s="30"/>
      <c r="B4" s="30"/>
      <c r="C4" s="30"/>
      <c r="D4" s="30"/>
      <c r="E4" s="71">
        <v>2015</v>
      </c>
      <c r="F4" s="71"/>
      <c r="G4" s="30"/>
      <c r="H4" s="71">
        <v>2014</v>
      </c>
      <c r="I4" s="71"/>
    </row>
    <row r="5" spans="1:3" ht="12.75">
      <c r="A5" s="33" t="s">
        <v>3</v>
      </c>
      <c r="B5" s="33"/>
      <c r="C5" s="33"/>
    </row>
    <row r="6" spans="1:9" ht="12.75">
      <c r="A6" t="s">
        <v>108</v>
      </c>
      <c r="E6" s="11">
        <f>Cashbook!D8+Cashbook!D26</f>
        <v>30</v>
      </c>
      <c r="F6" s="11"/>
      <c r="H6" s="11">
        <v>2920</v>
      </c>
      <c r="I6" s="11"/>
    </row>
    <row r="7" spans="1:9" ht="12.75">
      <c r="A7" t="s">
        <v>47</v>
      </c>
      <c r="E7" s="11">
        <f>Cashbook!D38</f>
        <v>0</v>
      </c>
      <c r="F7" s="11"/>
      <c r="H7" s="11">
        <v>99.03</v>
      </c>
      <c r="I7" s="11"/>
    </row>
    <row r="8" spans="1:9" ht="12.75">
      <c r="A8" t="s">
        <v>153</v>
      </c>
      <c r="E8" s="11">
        <f>Cashbook!D29</f>
        <v>0</v>
      </c>
      <c r="F8" s="11"/>
      <c r="H8" s="11">
        <v>65.4</v>
      </c>
      <c r="I8" s="11"/>
    </row>
    <row r="9" spans="1:9" ht="12.75">
      <c r="A9" t="s">
        <v>179</v>
      </c>
      <c r="E9" s="11">
        <f>Cashbook!D11</f>
        <v>0</v>
      </c>
      <c r="F9" s="11"/>
      <c r="H9" s="11">
        <v>0</v>
      </c>
      <c r="I9" s="11"/>
    </row>
    <row r="10" spans="1:9" ht="12.75">
      <c r="A10" s="35" t="s">
        <v>15</v>
      </c>
      <c r="E10" s="11">
        <f>Cashbook!D23</f>
        <v>1000</v>
      </c>
      <c r="F10" s="11"/>
      <c r="H10" s="11">
        <v>35.7</v>
      </c>
      <c r="I10" s="11"/>
    </row>
    <row r="11" spans="1:9" ht="12.75">
      <c r="A11" t="s">
        <v>154</v>
      </c>
      <c r="E11" s="26">
        <f>Cashbook!D33</f>
        <v>0</v>
      </c>
      <c r="F11" s="28"/>
      <c r="H11" s="26">
        <v>90</v>
      </c>
      <c r="I11" s="11"/>
    </row>
    <row r="12" spans="6:9" ht="12.75">
      <c r="F12" s="28">
        <f>SUM(E6:E11)</f>
        <v>1030</v>
      </c>
      <c r="H12" s="11"/>
      <c r="I12" s="11">
        <f>SUM(H6:H11)</f>
        <v>3210.13</v>
      </c>
    </row>
    <row r="13" spans="1:9" ht="12.75">
      <c r="A13" s="33" t="s">
        <v>6</v>
      </c>
      <c r="B13" s="33"/>
      <c r="C13" s="33"/>
      <c r="H13" s="11"/>
      <c r="I13" s="11"/>
    </row>
    <row r="14" spans="1:9" ht="12.75">
      <c r="A14" t="s">
        <v>63</v>
      </c>
      <c r="E14" s="11">
        <f>Cashbook!O11+Cashbook!O12+Cashbook!O15+Cashbook!O17+Cashbook!O20+Cashbook!O22+Cashbook!O28+Cashbook!O30+Cashbook!O32+Cashbook!O34+Cashbook!O36+Cashbook!O38</f>
        <v>1586.81</v>
      </c>
      <c r="F14" s="11"/>
      <c r="H14" s="11">
        <v>1513.66</v>
      </c>
      <c r="I14" s="11"/>
    </row>
    <row r="15" spans="1:9" ht="12.75">
      <c r="A15" t="s">
        <v>64</v>
      </c>
      <c r="E15" s="11">
        <f>Cashbook!O10+Cashbook!O16+Cashbook!O21+Cashbook!O29+Cashbook!O33+Cashbook!O37</f>
        <v>115.88000000000001</v>
      </c>
      <c r="F15" s="11"/>
      <c r="H15" s="11">
        <v>135.05</v>
      </c>
      <c r="I15" s="11"/>
    </row>
    <row r="16" spans="1:9" ht="12.75">
      <c r="A16" t="s">
        <v>48</v>
      </c>
      <c r="E16" s="11">
        <f>Cashbook!J43</f>
        <v>450</v>
      </c>
      <c r="F16" s="11"/>
      <c r="H16" s="11">
        <v>450</v>
      </c>
      <c r="I16" s="11"/>
    </row>
    <row r="17" spans="1:9" ht="12.75">
      <c r="A17" t="s">
        <v>49</v>
      </c>
      <c r="E17" s="11">
        <f>Cashbook!Q8</f>
        <v>48.22</v>
      </c>
      <c r="F17" s="11"/>
      <c r="H17" s="11">
        <v>47.74</v>
      </c>
      <c r="I17" s="11"/>
    </row>
    <row r="18" spans="1:9" ht="12.75">
      <c r="A18" t="s">
        <v>50</v>
      </c>
      <c r="E18" s="11">
        <f>Cashbook!M43</f>
        <v>50</v>
      </c>
      <c r="F18" s="11"/>
      <c r="H18" s="11">
        <v>50</v>
      </c>
      <c r="I18" s="11"/>
    </row>
    <row r="19" spans="1:9" ht="12.75">
      <c r="A19" t="s">
        <v>12</v>
      </c>
      <c r="E19" s="11">
        <f>Cashbook!N43</f>
        <v>233.21</v>
      </c>
      <c r="F19" s="11"/>
      <c r="H19" s="11">
        <v>224.97</v>
      </c>
      <c r="I19" s="11"/>
    </row>
    <row r="20" spans="1:9" ht="12.75">
      <c r="A20" t="s">
        <v>148</v>
      </c>
      <c r="E20" s="11">
        <f>Cashbook!Q19</f>
        <v>35</v>
      </c>
      <c r="F20" s="11"/>
      <c r="H20" s="11">
        <v>35</v>
      </c>
      <c r="I20" s="11"/>
    </row>
    <row r="21" spans="1:9" ht="12.75">
      <c r="A21" t="s">
        <v>51</v>
      </c>
      <c r="E21" s="11">
        <v>0</v>
      </c>
      <c r="F21" s="11"/>
      <c r="H21" s="11">
        <v>0</v>
      </c>
      <c r="I21" s="11"/>
    </row>
    <row r="22" spans="1:9" ht="12.75">
      <c r="A22" t="s">
        <v>14</v>
      </c>
      <c r="E22" s="11">
        <f>Cashbook!P43+'Paths Cashbook'!K18</f>
        <v>366.3999999999999</v>
      </c>
      <c r="F22" s="11"/>
      <c r="H22" s="11">
        <v>100.44</v>
      </c>
      <c r="I22" s="11"/>
    </row>
    <row r="23" spans="1:9" ht="12.75">
      <c r="A23" t="s">
        <v>52</v>
      </c>
      <c r="E23" s="11">
        <v>0</v>
      </c>
      <c r="F23" s="11"/>
      <c r="H23" s="11">
        <v>0</v>
      </c>
      <c r="I23" s="11"/>
    </row>
    <row r="24" spans="1:9" ht="12.75">
      <c r="A24" t="s">
        <v>65</v>
      </c>
      <c r="E24" s="11">
        <f>Cashbook!Q39</f>
        <v>90</v>
      </c>
      <c r="F24" s="11"/>
      <c r="H24" s="11">
        <v>120</v>
      </c>
      <c r="I24" s="11"/>
    </row>
    <row r="25" spans="1:9" ht="12.75">
      <c r="A25" s="35" t="s">
        <v>201</v>
      </c>
      <c r="E25" s="11">
        <f>Cashbook!Q32</f>
        <v>0</v>
      </c>
      <c r="F25" s="11"/>
      <c r="H25" s="11">
        <v>30.07</v>
      </c>
      <c r="I25" s="11"/>
    </row>
    <row r="26" spans="1:9" ht="12.75">
      <c r="A26" t="s">
        <v>15</v>
      </c>
      <c r="E26" s="11">
        <v>0</v>
      </c>
      <c r="F26" s="11"/>
      <c r="H26" s="11">
        <v>10</v>
      </c>
      <c r="I26" s="11"/>
    </row>
    <row r="27" spans="1:9" ht="12.75">
      <c r="A27" t="s">
        <v>253</v>
      </c>
      <c r="E27" s="11">
        <f>Cashbook!Q25</f>
        <v>1563.84</v>
      </c>
      <c r="F27" s="11"/>
      <c r="H27" s="11">
        <v>0</v>
      </c>
      <c r="I27" s="11"/>
    </row>
    <row r="28" spans="1:9" ht="12.75">
      <c r="A28" s="35" t="s">
        <v>254</v>
      </c>
      <c r="E28" s="11">
        <f>Cashbook!Q35</f>
        <v>33.7</v>
      </c>
      <c r="F28" s="11"/>
      <c r="H28" s="11">
        <v>53</v>
      </c>
      <c r="I28" s="11"/>
    </row>
    <row r="29" spans="1:9" ht="12.75">
      <c r="A29" s="35" t="s">
        <v>202</v>
      </c>
      <c r="E29" s="11">
        <f>Cashbook!Q27</f>
        <v>19.47</v>
      </c>
      <c r="F29" s="11"/>
      <c r="H29" s="11">
        <v>38.7</v>
      </c>
      <c r="I29" s="11"/>
    </row>
    <row r="30" spans="1:9" ht="12.75">
      <c r="A30" t="s">
        <v>53</v>
      </c>
      <c r="E30" s="26">
        <f>'Paths Cashbook'!I18</f>
        <v>190.10999999999999</v>
      </c>
      <c r="F30" s="11"/>
      <c r="H30" s="26">
        <v>415.96</v>
      </c>
      <c r="I30" s="11"/>
    </row>
    <row r="31" spans="5:9" ht="12.75">
      <c r="E31" s="28"/>
      <c r="F31" s="11">
        <f>SUM(E14:E30)</f>
        <v>4782.639999999999</v>
      </c>
      <c r="H31" s="28"/>
      <c r="I31" s="11">
        <f>SUM(H14:H30)</f>
        <v>3224.5899999999997</v>
      </c>
    </row>
    <row r="32" spans="6:9" ht="12.75">
      <c r="F32" s="20"/>
      <c r="H32" s="11"/>
      <c r="I32" s="26"/>
    </row>
    <row r="33" spans="1:9" ht="12.75">
      <c r="A33" s="1"/>
      <c r="B33" s="1"/>
      <c r="C33" s="1"/>
      <c r="E33" s="28"/>
      <c r="F33" s="28"/>
      <c r="H33" s="11"/>
      <c r="I33" s="11"/>
    </row>
    <row r="34" spans="1:9" ht="12.75">
      <c r="A34" s="1" t="s">
        <v>109</v>
      </c>
      <c r="B34" s="1"/>
      <c r="C34" s="1"/>
      <c r="F34" s="11">
        <f>F12-F31</f>
        <v>-3752.6399999999994</v>
      </c>
      <c r="H34" s="11"/>
      <c r="I34" s="11">
        <f>I12-I31</f>
        <v>-14.459999999999582</v>
      </c>
    </row>
    <row r="35" spans="1:9" ht="13.5" thickBot="1">
      <c r="A35" s="1" t="s">
        <v>66</v>
      </c>
      <c r="B35" s="1"/>
      <c r="C35" s="1"/>
      <c r="E35" s="11"/>
      <c r="F35" s="29"/>
      <c r="H35" s="11"/>
      <c r="I35" s="29"/>
    </row>
    <row r="36" spans="1:6" ht="13.5" thickTop="1">
      <c r="A36" s="1"/>
      <c r="B36" s="1"/>
      <c r="C36" s="1"/>
      <c r="E36" s="11"/>
      <c r="F36" s="11"/>
    </row>
    <row r="37" spans="1:6" ht="12.75">
      <c r="A37" s="1" t="s">
        <v>54</v>
      </c>
      <c r="B37" s="1"/>
      <c r="C37" s="1"/>
      <c r="E37" s="11"/>
      <c r="F37" s="11"/>
    </row>
    <row r="38" spans="1:8" ht="12.75">
      <c r="A38" t="s">
        <v>55</v>
      </c>
      <c r="H38" s="11">
        <f>Cashbook!E7+'Paths Cashbook'!D9</f>
        <v>3461.99</v>
      </c>
    </row>
    <row r="39" spans="1:8" ht="12.75">
      <c r="A39" s="35" t="s">
        <v>56</v>
      </c>
      <c r="H39" s="26">
        <f>F12</f>
        <v>1030</v>
      </c>
    </row>
    <row r="40" spans="1:8" ht="12.75">
      <c r="A40" s="35"/>
      <c r="H40" s="28">
        <f>SUM(H38:H39)</f>
        <v>4491.99</v>
      </c>
    </row>
    <row r="41" spans="1:8" ht="12.75">
      <c r="A41" s="35" t="s">
        <v>57</v>
      </c>
      <c r="H41" s="28">
        <f>F31</f>
        <v>4782.639999999999</v>
      </c>
    </row>
    <row r="42" spans="1:8" ht="13.5" thickBot="1">
      <c r="A42" t="s">
        <v>58</v>
      </c>
      <c r="H42" s="34">
        <f>H40-H41</f>
        <v>-290.64999999999964</v>
      </c>
    </row>
    <row r="43" ht="13.5" thickTop="1">
      <c r="G43" s="11"/>
    </row>
    <row r="44" spans="1:7" ht="12.75">
      <c r="A44" s="1" t="s">
        <v>59</v>
      </c>
      <c r="G44" s="11"/>
    </row>
    <row r="45" spans="1:7" ht="12.75">
      <c r="A45" s="1"/>
      <c r="G45" s="11"/>
    </row>
    <row r="46" ht="12.75">
      <c r="A46" s="1" t="s">
        <v>248</v>
      </c>
    </row>
    <row r="47" spans="1:6" ht="12.75">
      <c r="A47" t="s">
        <v>134</v>
      </c>
      <c r="F47" s="11">
        <v>2783.07</v>
      </c>
    </row>
    <row r="48" spans="1:6" ht="12.75">
      <c r="A48" t="s">
        <v>135</v>
      </c>
      <c r="F48" s="17">
        <v>6.28</v>
      </c>
    </row>
    <row r="49" ht="12.75">
      <c r="H49" s="11">
        <f>SUM(F47:F48)</f>
        <v>2789.3500000000004</v>
      </c>
    </row>
    <row r="50" spans="1:6" ht="12.75">
      <c r="A50" s="35" t="s">
        <v>249</v>
      </c>
      <c r="F50" s="2"/>
    </row>
    <row r="51" spans="1:6" ht="12.75">
      <c r="A51" s="10">
        <v>42080</v>
      </c>
      <c r="B51">
        <v>100404</v>
      </c>
      <c r="C51" s="35" t="s">
        <v>188</v>
      </c>
      <c r="F51" s="2">
        <v>90</v>
      </c>
    </row>
    <row r="52" spans="1:6" ht="12.75">
      <c r="A52" s="10"/>
      <c r="C52" s="35"/>
      <c r="F52" s="17"/>
    </row>
    <row r="53" ht="12.75">
      <c r="H53" s="17">
        <f>SUM(F51:F52)</f>
        <v>90</v>
      </c>
    </row>
    <row r="54" spans="1:8" ht="13.5" thickBot="1">
      <c r="A54" s="1" t="s">
        <v>251</v>
      </c>
      <c r="H54" s="27">
        <f>H49-H53</f>
        <v>2699.3500000000004</v>
      </c>
    </row>
    <row r="55" ht="13.5" thickTop="1"/>
    <row r="58" spans="1:5" ht="12.75">
      <c r="A58" t="s">
        <v>181</v>
      </c>
      <c r="E58" t="s">
        <v>102</v>
      </c>
    </row>
    <row r="59" spans="1:5" ht="12.75">
      <c r="A59" t="s">
        <v>60</v>
      </c>
      <c r="E59" t="s">
        <v>61</v>
      </c>
    </row>
    <row r="61" spans="1:5" ht="12.75">
      <c r="A61" t="s">
        <v>182</v>
      </c>
      <c r="E61" t="s">
        <v>180</v>
      </c>
    </row>
    <row r="62" spans="1:5" ht="12.75">
      <c r="A62" t="s">
        <v>62</v>
      </c>
      <c r="E62" t="s">
        <v>62</v>
      </c>
    </row>
  </sheetData>
  <sheetProtection/>
  <mergeCells count="4">
    <mergeCell ref="A1:H1"/>
    <mergeCell ref="E4:F4"/>
    <mergeCell ref="H4:I4"/>
    <mergeCell ref="A3:I3"/>
  </mergeCells>
  <printOptions/>
  <pageMargins left="0.5511811023622047" right="0.5511811023622047" top="0.1968503937007874" bottom="0.1968503937007874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421875" style="0" customWidth="1"/>
    <col min="2" max="2" width="36.7109375" style="0" bestFit="1" customWidth="1"/>
    <col min="4" max="4" width="12.7109375" style="0" bestFit="1" customWidth="1"/>
    <col min="6" max="6" width="12.7109375" style="0" bestFit="1" customWidth="1"/>
    <col min="8" max="9" width="13.8515625" style="0" bestFit="1" customWidth="1"/>
    <col min="11" max="11" width="11.140625" style="0" bestFit="1" customWidth="1"/>
  </cols>
  <sheetData>
    <row r="1" ht="12.75">
      <c r="A1" s="1" t="s">
        <v>0</v>
      </c>
    </row>
    <row r="2" ht="12.75">
      <c r="A2" s="1"/>
    </row>
    <row r="3" ht="12.75">
      <c r="A3" s="1" t="s">
        <v>246</v>
      </c>
    </row>
    <row r="4" spans="2:11" ht="12.75">
      <c r="B4" s="1"/>
      <c r="C4" s="1"/>
      <c r="D4" s="1"/>
      <c r="E4" s="1"/>
      <c r="F4" s="1"/>
      <c r="G4" s="1"/>
      <c r="H4" s="72" t="s">
        <v>110</v>
      </c>
      <c r="I4" s="72"/>
      <c r="J4" s="39"/>
      <c r="K4" s="39"/>
    </row>
    <row r="5" spans="2:11" ht="12.75">
      <c r="B5" s="1"/>
      <c r="C5" s="1"/>
      <c r="D5" s="1" t="s">
        <v>111</v>
      </c>
      <c r="E5" s="1" t="s">
        <v>161</v>
      </c>
      <c r="F5" s="1" t="s">
        <v>112</v>
      </c>
      <c r="G5" s="1"/>
      <c r="H5" s="40">
        <v>42094</v>
      </c>
      <c r="I5" s="40">
        <v>41729</v>
      </c>
      <c r="J5" s="41" t="s">
        <v>31</v>
      </c>
      <c r="K5" s="41" t="s">
        <v>113</v>
      </c>
    </row>
    <row r="6" spans="8:11" ht="12.75">
      <c r="H6" s="42"/>
      <c r="I6" s="42"/>
      <c r="J6" s="42"/>
      <c r="K6" s="42"/>
    </row>
    <row r="7" spans="1:11" ht="12.75">
      <c r="A7">
        <v>1</v>
      </c>
      <c r="B7" t="s">
        <v>114</v>
      </c>
      <c r="D7" s="2">
        <f>Cashbook!E7</f>
        <v>3393.64</v>
      </c>
      <c r="E7" s="2"/>
      <c r="F7" s="2">
        <f>'Paths Cashbook'!D9</f>
        <v>68.35</v>
      </c>
      <c r="G7" s="2"/>
      <c r="H7" s="2">
        <f>D7+F7</f>
        <v>3461.99</v>
      </c>
      <c r="I7">
        <v>3476.45</v>
      </c>
      <c r="J7" s="2"/>
      <c r="K7" s="2"/>
    </row>
    <row r="8" spans="4:8" ht="12.75">
      <c r="D8" s="2"/>
      <c r="E8" s="2"/>
      <c r="F8" s="2"/>
      <c r="G8" s="2"/>
      <c r="H8" s="2"/>
    </row>
    <row r="9" spans="1:11" ht="12.75">
      <c r="A9">
        <v>2</v>
      </c>
      <c r="B9" t="s">
        <v>115</v>
      </c>
      <c r="D9" s="2">
        <f>Cashbook!C43</f>
        <v>2990</v>
      </c>
      <c r="E9" s="2"/>
      <c r="F9" s="2">
        <v>0</v>
      </c>
      <c r="G9" s="2"/>
      <c r="H9" s="2">
        <f>D9+E9+F9</f>
        <v>2990</v>
      </c>
      <c r="I9" s="2">
        <v>2880</v>
      </c>
      <c r="J9" s="2">
        <f>H9-I9</f>
        <v>110</v>
      </c>
      <c r="K9" s="2">
        <f>(H9-I9)/I9*100</f>
        <v>3.8194444444444446</v>
      </c>
    </row>
    <row r="10" spans="4:8" ht="12.75">
      <c r="D10" s="2"/>
      <c r="E10" s="2"/>
      <c r="F10" s="2"/>
      <c r="G10" s="2"/>
      <c r="H10" s="2"/>
    </row>
    <row r="11" spans="1:11" ht="12.75">
      <c r="A11">
        <v>3</v>
      </c>
      <c r="B11" t="s">
        <v>116</v>
      </c>
      <c r="D11" s="2">
        <f>Cashbook!D43</f>
        <v>1030</v>
      </c>
      <c r="E11" s="2">
        <v>-165</v>
      </c>
      <c r="F11" s="2">
        <f>'Paths Cashbook'!C18</f>
        <v>165</v>
      </c>
      <c r="G11" s="2"/>
      <c r="H11" s="2">
        <f>D11+E11+F11</f>
        <v>1030</v>
      </c>
      <c r="I11" s="2">
        <v>330.13</v>
      </c>
      <c r="J11" s="2">
        <f>H11-I11</f>
        <v>699.87</v>
      </c>
      <c r="K11" s="2">
        <f>(H11-I11)/I11*100</f>
        <v>211.99830369854303</v>
      </c>
    </row>
    <row r="12" spans="4:8" ht="12.75">
      <c r="D12" s="2"/>
      <c r="E12" s="2"/>
      <c r="F12" s="2"/>
      <c r="G12" s="2"/>
      <c r="H12" s="2"/>
    </row>
    <row r="13" spans="1:11" ht="12.75">
      <c r="A13">
        <v>4</v>
      </c>
      <c r="B13" t="s">
        <v>117</v>
      </c>
      <c r="D13" s="2">
        <f>Cashbook!O43</f>
        <v>1702.6899999999996</v>
      </c>
      <c r="E13" s="2"/>
      <c r="F13" s="2">
        <v>0</v>
      </c>
      <c r="G13" s="2"/>
      <c r="H13" s="2">
        <f>D13+F13</f>
        <v>1702.6899999999996</v>
      </c>
      <c r="I13">
        <v>1648.71</v>
      </c>
      <c r="J13" s="2">
        <f>H13-I13</f>
        <v>53.97999999999956</v>
      </c>
      <c r="K13" s="2">
        <f>(H13-I13)/I13*100</f>
        <v>3.274074882787122</v>
      </c>
    </row>
    <row r="14" spans="4:8" ht="12.75">
      <c r="D14" s="2"/>
      <c r="E14" s="2"/>
      <c r="F14" s="2"/>
      <c r="G14" s="2"/>
      <c r="H14" s="2"/>
    </row>
    <row r="15" spans="1:11" ht="12.75">
      <c r="A15">
        <v>5</v>
      </c>
      <c r="B15" t="s">
        <v>118</v>
      </c>
      <c r="D15" s="2">
        <v>0</v>
      </c>
      <c r="E15" s="2"/>
      <c r="F15" s="2">
        <v>0</v>
      </c>
      <c r="G15" s="2"/>
      <c r="H15" s="2">
        <f>D15+F15</f>
        <v>0</v>
      </c>
      <c r="I15">
        <v>0</v>
      </c>
      <c r="J15" s="2">
        <f>H15-I15</f>
        <v>0</v>
      </c>
      <c r="K15" s="2"/>
    </row>
    <row r="16" spans="4:8" ht="12.75">
      <c r="D16" s="2"/>
      <c r="E16" s="2"/>
      <c r="F16" s="2"/>
      <c r="G16" s="2"/>
      <c r="H16" s="2"/>
    </row>
    <row r="17" spans="1:11" ht="12.75">
      <c r="A17">
        <v>6</v>
      </c>
      <c r="B17" t="s">
        <v>119</v>
      </c>
      <c r="D17" s="2">
        <f>Cashbook!J43+Cashbook!M43+Cashbook!N43+Cashbook!P43+Cashbook!Q43</f>
        <v>3017.88</v>
      </c>
      <c r="E17" s="2">
        <v>-165</v>
      </c>
      <c r="F17" s="2">
        <f>'Paths Cashbook'!H18</f>
        <v>227.07</v>
      </c>
      <c r="G17" s="2"/>
      <c r="H17" s="2">
        <f>D17+E17+F17</f>
        <v>3079.9500000000003</v>
      </c>
      <c r="I17">
        <v>1575.88</v>
      </c>
      <c r="J17" s="2">
        <f>H17-I17</f>
        <v>1504.0700000000002</v>
      </c>
      <c r="K17" s="2">
        <f>(H17-I17)/I17*100</f>
        <v>95.44318095286444</v>
      </c>
    </row>
    <row r="18" spans="4:8" ht="12.75">
      <c r="D18" s="2"/>
      <c r="E18" s="2"/>
      <c r="F18" s="2"/>
      <c r="G18" s="2"/>
      <c r="H18" s="2"/>
    </row>
    <row r="19" spans="2:8" ht="12.75">
      <c r="B19" t="s">
        <v>120</v>
      </c>
      <c r="D19" s="2">
        <v>0</v>
      </c>
      <c r="E19" s="2"/>
      <c r="F19" s="2">
        <v>0</v>
      </c>
      <c r="G19" s="2"/>
      <c r="H19" s="2"/>
    </row>
    <row r="20" spans="4:8" ht="12.75">
      <c r="D20" s="2"/>
      <c r="E20" s="2"/>
      <c r="F20" s="2"/>
      <c r="G20" s="2"/>
      <c r="H20" s="2"/>
    </row>
    <row r="21" spans="1:11" ht="12.75">
      <c r="A21">
        <v>7</v>
      </c>
      <c r="B21" t="s">
        <v>121</v>
      </c>
      <c r="D21" s="2">
        <f>D7+D9+D11-D13-D15-D17+D19</f>
        <v>2693.0699999999997</v>
      </c>
      <c r="E21" s="2"/>
      <c r="F21" s="2">
        <f>F7+F9+F11-F13-F15-F17+F19</f>
        <v>6.280000000000001</v>
      </c>
      <c r="G21" s="2"/>
      <c r="H21" s="2">
        <f>H7+H9+H11-H13-H15-H17</f>
        <v>2699.35</v>
      </c>
      <c r="I21">
        <f>I7+I9+I11-I13-I15-I17</f>
        <v>3461.99</v>
      </c>
      <c r="J21" s="2"/>
      <c r="K21" s="2"/>
    </row>
    <row r="22" spans="4:8" ht="12.75">
      <c r="D22" s="2"/>
      <c r="E22" s="2"/>
      <c r="F22" s="2"/>
      <c r="G22" s="2"/>
      <c r="H22" s="2"/>
    </row>
    <row r="23" spans="4:8" ht="12.75">
      <c r="D23" s="2"/>
      <c r="E23" s="2"/>
      <c r="F23" s="2"/>
      <c r="G23" s="2"/>
      <c r="H23" s="2"/>
    </row>
    <row r="24" spans="1:11" ht="12.75">
      <c r="A24">
        <v>8</v>
      </c>
      <c r="B24" t="s">
        <v>122</v>
      </c>
      <c r="D24" s="2">
        <f>D21</f>
        <v>2693.0699999999997</v>
      </c>
      <c r="E24" s="2"/>
      <c r="F24" s="2">
        <f>F21</f>
        <v>6.280000000000001</v>
      </c>
      <c r="G24" s="2"/>
      <c r="H24" s="2">
        <f>H21</f>
        <v>2699.35</v>
      </c>
      <c r="I24">
        <v>3461.99</v>
      </c>
      <c r="J24" s="2"/>
      <c r="K24" s="2"/>
    </row>
    <row r="25" spans="4:11" ht="12.75">
      <c r="D25" s="2"/>
      <c r="E25" s="2"/>
      <c r="F25" s="2"/>
      <c r="G25" s="2"/>
      <c r="H25" s="2"/>
      <c r="K25" s="2"/>
    </row>
    <row r="26" spans="1:11" ht="12.75">
      <c r="A26">
        <v>9</v>
      </c>
      <c r="B26" t="s">
        <v>123</v>
      </c>
      <c r="D26" s="2"/>
      <c r="E26" s="2"/>
      <c r="F26" s="2"/>
      <c r="G26" s="2"/>
      <c r="H26" s="2">
        <v>5942.71</v>
      </c>
      <c r="I26">
        <v>4600.26</v>
      </c>
      <c r="J26" s="2">
        <f>H26-I26</f>
        <v>1342.4499999999998</v>
      </c>
      <c r="K26" s="2">
        <f>(H26-I26)/I26*100</f>
        <v>29.18204623216948</v>
      </c>
    </row>
    <row r="27" spans="4:8" ht="12.75">
      <c r="D27" s="2"/>
      <c r="E27" s="2"/>
      <c r="F27" s="2"/>
      <c r="G27" s="2"/>
      <c r="H27" s="2" t="s">
        <v>145</v>
      </c>
    </row>
    <row r="28" spans="1:11" ht="12.75">
      <c r="A28">
        <v>10</v>
      </c>
      <c r="B28" t="s">
        <v>124</v>
      </c>
      <c r="D28" s="2"/>
      <c r="E28" s="2"/>
      <c r="F28" s="2"/>
      <c r="G28" s="2"/>
      <c r="H28" s="2">
        <v>0</v>
      </c>
      <c r="I28">
        <v>0</v>
      </c>
      <c r="J28" s="2">
        <f>H28-I28</f>
        <v>0</v>
      </c>
      <c r="K28">
        <v>0</v>
      </c>
    </row>
  </sheetData>
  <sheetProtection/>
  <mergeCells count="1">
    <mergeCell ref="H4:I4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58">
      <selection activeCell="I83" sqref="I83"/>
    </sheetView>
  </sheetViews>
  <sheetFormatPr defaultColWidth="9.140625" defaultRowHeight="12.75"/>
  <cols>
    <col min="1" max="1" width="2.28125" style="0" customWidth="1"/>
  </cols>
  <sheetData>
    <row r="1" spans="1:10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3" spans="1:10" ht="12.75">
      <c r="A3" s="72" t="s">
        <v>256</v>
      </c>
      <c r="B3" s="72"/>
      <c r="C3" s="72"/>
      <c r="D3" s="72"/>
      <c r="E3" s="72"/>
      <c r="F3" s="72"/>
      <c r="G3" s="72"/>
      <c r="H3" s="72"/>
      <c r="I3" s="72"/>
      <c r="J3" s="72"/>
    </row>
    <row r="5" spans="1:10" ht="12.75">
      <c r="A5" s="72" t="s">
        <v>125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2.7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3:6" ht="12.75">
      <c r="C7" s="1"/>
      <c r="D7" s="43"/>
      <c r="E7" s="1"/>
      <c r="F7" s="1"/>
    </row>
    <row r="8" spans="2:6" ht="12.75">
      <c r="B8" s="1" t="s">
        <v>185</v>
      </c>
      <c r="C8" s="1"/>
      <c r="D8" s="43"/>
      <c r="E8" s="1"/>
      <c r="F8" s="1"/>
    </row>
    <row r="9" spans="2:6" ht="12.75">
      <c r="B9" s="1"/>
      <c r="C9" s="1"/>
      <c r="D9" s="43"/>
      <c r="E9" s="1"/>
      <c r="F9" s="1"/>
    </row>
    <row r="10" spans="2:9" ht="12.75">
      <c r="B10" s="1"/>
      <c r="C10" s="35"/>
      <c r="D10" s="43"/>
      <c r="E10" s="1"/>
      <c r="F10" s="1"/>
      <c r="I10" s="39" t="s">
        <v>133</v>
      </c>
    </row>
    <row r="11" spans="2:9" ht="12.75">
      <c r="B11" s="35" t="s">
        <v>257</v>
      </c>
      <c r="C11" s="35"/>
      <c r="D11" s="43"/>
      <c r="E11" s="1"/>
      <c r="F11" s="1"/>
      <c r="I11">
        <v>1030</v>
      </c>
    </row>
    <row r="12" spans="2:9" ht="12.75">
      <c r="B12" s="35" t="s">
        <v>205</v>
      </c>
      <c r="C12" s="35"/>
      <c r="D12" s="43"/>
      <c r="E12" s="1"/>
      <c r="F12" s="1"/>
      <c r="I12">
        <v>330</v>
      </c>
    </row>
    <row r="13" spans="2:9" ht="13.5" thickBot="1">
      <c r="B13" s="35" t="s">
        <v>258</v>
      </c>
      <c r="C13" s="1"/>
      <c r="D13" s="43"/>
      <c r="E13" s="1"/>
      <c r="F13" s="1"/>
      <c r="I13" s="50">
        <f>I11-I12</f>
        <v>700</v>
      </c>
    </row>
    <row r="14" spans="2:6" ht="13.5" thickTop="1">
      <c r="B14" s="1"/>
      <c r="C14" s="1"/>
      <c r="D14" s="43"/>
      <c r="E14" s="1"/>
      <c r="F14" s="1"/>
    </row>
    <row r="15" spans="2:9" ht="12.75">
      <c r="B15" s="1" t="s">
        <v>183</v>
      </c>
      <c r="C15" s="1"/>
      <c r="D15" s="43"/>
      <c r="E15" s="1"/>
      <c r="F15" s="1"/>
      <c r="I15" s="1" t="s">
        <v>184</v>
      </c>
    </row>
    <row r="16" spans="2:9" ht="12.75">
      <c r="B16" s="35"/>
      <c r="C16" s="1"/>
      <c r="D16" s="43"/>
      <c r="E16" s="1"/>
      <c r="F16" s="1"/>
      <c r="I16" s="39" t="s">
        <v>133</v>
      </c>
    </row>
    <row r="17" spans="2:9" ht="12.75">
      <c r="B17" t="s">
        <v>263</v>
      </c>
      <c r="C17" s="1"/>
      <c r="D17" s="43"/>
      <c r="E17" s="1"/>
      <c r="F17" s="1"/>
      <c r="I17">
        <v>1000</v>
      </c>
    </row>
    <row r="18" spans="2:9" ht="12.75">
      <c r="B18" t="s">
        <v>266</v>
      </c>
      <c r="C18" s="1"/>
      <c r="D18" s="43"/>
      <c r="E18" s="1"/>
      <c r="F18" s="1"/>
      <c r="I18">
        <v>-99</v>
      </c>
    </row>
    <row r="19" spans="2:9" ht="12.75">
      <c r="B19" t="s">
        <v>259</v>
      </c>
      <c r="C19" s="1"/>
      <c r="D19" s="43"/>
      <c r="E19" s="1"/>
      <c r="F19" s="1"/>
      <c r="I19">
        <v>-65</v>
      </c>
    </row>
    <row r="20" spans="2:9" ht="12.75">
      <c r="B20" t="s">
        <v>260</v>
      </c>
      <c r="C20" s="1"/>
      <c r="D20" s="43"/>
      <c r="E20" s="1"/>
      <c r="F20" s="1"/>
      <c r="I20">
        <v>-34</v>
      </c>
    </row>
    <row r="21" spans="2:9" ht="12.75">
      <c r="B21" t="s">
        <v>262</v>
      </c>
      <c r="C21" s="1"/>
      <c r="D21" s="43"/>
      <c r="E21" s="1"/>
      <c r="F21" s="1"/>
      <c r="I21">
        <v>-90</v>
      </c>
    </row>
    <row r="22" spans="2:9" ht="12.75">
      <c r="B22" t="s">
        <v>261</v>
      </c>
      <c r="C22" s="1"/>
      <c r="D22" s="43"/>
      <c r="E22" s="1"/>
      <c r="F22" s="1"/>
      <c r="I22">
        <v>-2</v>
      </c>
    </row>
    <row r="23" spans="2:9" ht="12.75">
      <c r="B23" t="s">
        <v>264</v>
      </c>
      <c r="C23" s="1"/>
      <c r="D23" s="43"/>
      <c r="E23" s="1"/>
      <c r="F23" s="1"/>
      <c r="I23">
        <v>-10</v>
      </c>
    </row>
    <row r="24" spans="3:6" ht="12.75">
      <c r="C24" s="1"/>
      <c r="D24" s="43"/>
      <c r="E24" s="1"/>
      <c r="F24" s="1"/>
    </row>
    <row r="25" spans="3:9" ht="13.5" thickBot="1">
      <c r="C25" s="1"/>
      <c r="D25" s="43"/>
      <c r="E25" s="1"/>
      <c r="F25" s="1"/>
      <c r="I25" s="50">
        <f>SUM(I17:I24)</f>
        <v>700</v>
      </c>
    </row>
    <row r="26" spans="3:9" ht="13.5" thickTop="1">
      <c r="C26" s="1"/>
      <c r="D26" s="43"/>
      <c r="E26" s="1"/>
      <c r="F26" s="1"/>
      <c r="I26" s="51"/>
    </row>
    <row r="27" spans="3:9" ht="12.75">
      <c r="C27" s="1"/>
      <c r="D27" s="43"/>
      <c r="E27" s="1"/>
      <c r="F27" s="1"/>
      <c r="I27" s="51"/>
    </row>
    <row r="28" spans="3:9" ht="12.75">
      <c r="C28" s="1"/>
      <c r="D28" s="43"/>
      <c r="E28" s="1"/>
      <c r="F28" s="1"/>
      <c r="I28" s="51"/>
    </row>
    <row r="29" spans="3:9" ht="12.75">
      <c r="C29" s="1"/>
      <c r="D29" s="43"/>
      <c r="E29" s="1"/>
      <c r="F29" s="1"/>
      <c r="I29" s="51"/>
    </row>
    <row r="30" spans="3:9" ht="12.75">
      <c r="C30" s="1"/>
      <c r="D30" s="43"/>
      <c r="E30" s="1"/>
      <c r="F30" s="1"/>
      <c r="I30" s="51"/>
    </row>
    <row r="31" spans="3:9" ht="12.75">
      <c r="C31" s="1"/>
      <c r="D31" s="43"/>
      <c r="E31" s="1"/>
      <c r="F31" s="1"/>
      <c r="I31" s="51"/>
    </row>
    <row r="32" spans="3:9" ht="12.75">
      <c r="C32" s="1"/>
      <c r="D32" s="43"/>
      <c r="E32" s="1"/>
      <c r="F32" s="1"/>
      <c r="I32" s="51"/>
    </row>
    <row r="33" spans="3:9" ht="12.75">
      <c r="C33" s="1"/>
      <c r="D33" s="43"/>
      <c r="E33" s="1"/>
      <c r="F33" s="1"/>
      <c r="I33" s="51"/>
    </row>
    <row r="34" spans="3:9" ht="12.75">
      <c r="C34" s="1"/>
      <c r="D34" s="43"/>
      <c r="E34" s="1"/>
      <c r="F34" s="1"/>
      <c r="I34" s="51"/>
    </row>
    <row r="35" spans="3:9" ht="12.75">
      <c r="C35" s="1"/>
      <c r="D35" s="43"/>
      <c r="E35" s="1"/>
      <c r="F35" s="1"/>
      <c r="I35" s="51"/>
    </row>
    <row r="36" spans="3:9" ht="12.75">
      <c r="C36" s="1"/>
      <c r="D36" s="43"/>
      <c r="E36" s="1"/>
      <c r="F36" s="1"/>
      <c r="I36" s="51"/>
    </row>
    <row r="37" spans="3:9" ht="12.75">
      <c r="C37" s="1"/>
      <c r="D37" s="43"/>
      <c r="E37" s="1"/>
      <c r="F37" s="1"/>
      <c r="I37" s="51"/>
    </row>
    <row r="38" spans="3:9" ht="12.75">
      <c r="C38" s="1"/>
      <c r="D38" s="43"/>
      <c r="E38" s="1"/>
      <c r="F38" s="1"/>
      <c r="I38" s="51"/>
    </row>
    <row r="39" spans="3:9" ht="12.75">
      <c r="C39" s="1"/>
      <c r="D39" s="43"/>
      <c r="E39" s="1"/>
      <c r="F39" s="1"/>
      <c r="I39" s="51"/>
    </row>
    <row r="40" spans="3:9" ht="12.75">
      <c r="C40" s="1"/>
      <c r="D40" s="43"/>
      <c r="E40" s="1"/>
      <c r="F40" s="1"/>
      <c r="I40" s="51"/>
    </row>
    <row r="41" spans="3:9" ht="12.75">
      <c r="C41" s="1"/>
      <c r="D41" s="43"/>
      <c r="E41" s="1"/>
      <c r="F41" s="1"/>
      <c r="I41" s="51"/>
    </row>
    <row r="42" spans="3:9" ht="12.75">
      <c r="C42" s="1"/>
      <c r="D42" s="43"/>
      <c r="E42" s="1"/>
      <c r="F42" s="1"/>
      <c r="I42" s="51"/>
    </row>
    <row r="43" spans="3:9" ht="12.75">
      <c r="C43" s="1"/>
      <c r="D43" s="43"/>
      <c r="E43" s="1"/>
      <c r="F43" s="1"/>
      <c r="I43" s="51"/>
    </row>
    <row r="44" spans="3:9" ht="12.75">
      <c r="C44" s="1"/>
      <c r="D44" s="43"/>
      <c r="E44" s="1"/>
      <c r="F44" s="1"/>
      <c r="I44" s="51"/>
    </row>
    <row r="45" spans="3:9" ht="12.75">
      <c r="C45" s="1"/>
      <c r="D45" s="43"/>
      <c r="E45" s="1"/>
      <c r="F45" s="1"/>
      <c r="I45" s="51"/>
    </row>
    <row r="46" spans="3:9" ht="12.75">
      <c r="C46" s="1"/>
      <c r="D46" s="43"/>
      <c r="E46" s="1"/>
      <c r="F46" s="1"/>
      <c r="I46" s="51"/>
    </row>
    <row r="47" spans="3:9" ht="12.75">
      <c r="C47" s="1"/>
      <c r="D47" s="43"/>
      <c r="E47" s="1"/>
      <c r="F47" s="1"/>
      <c r="I47" s="51"/>
    </row>
    <row r="48" spans="3:9" ht="12.75">
      <c r="C48" s="1"/>
      <c r="D48" s="43"/>
      <c r="E48" s="1"/>
      <c r="F48" s="1"/>
      <c r="I48" s="51"/>
    </row>
    <row r="49" spans="3:9" ht="12.75">
      <c r="C49" s="1"/>
      <c r="D49" s="43"/>
      <c r="E49" s="1"/>
      <c r="F49" s="1"/>
      <c r="I49" s="51"/>
    </row>
    <row r="50" spans="3:9" ht="12.75">
      <c r="C50" s="1"/>
      <c r="D50" s="43"/>
      <c r="E50" s="1"/>
      <c r="F50" s="1"/>
      <c r="I50" s="51"/>
    </row>
    <row r="51" spans="3:9" ht="12.75">
      <c r="C51" s="1"/>
      <c r="D51" s="43"/>
      <c r="E51" s="1"/>
      <c r="F51" s="1"/>
      <c r="I51" s="51"/>
    </row>
    <row r="52" spans="3:9" ht="12.75">
      <c r="C52" s="1"/>
      <c r="D52" s="43"/>
      <c r="E52" s="1"/>
      <c r="F52" s="1"/>
      <c r="I52" s="51"/>
    </row>
    <row r="53" spans="3:9" ht="12.75">
      <c r="C53" s="1"/>
      <c r="D53" s="43"/>
      <c r="E53" s="1"/>
      <c r="F53" s="1"/>
      <c r="I53" s="51"/>
    </row>
    <row r="54" spans="3:9" ht="12.75">
      <c r="C54" s="1"/>
      <c r="D54" s="43"/>
      <c r="E54" s="1"/>
      <c r="F54" s="1"/>
      <c r="I54" s="51"/>
    </row>
    <row r="55" spans="3:9" ht="12.75">
      <c r="C55" s="1"/>
      <c r="D55" s="43"/>
      <c r="E55" s="1"/>
      <c r="F55" s="1"/>
      <c r="I55" s="51"/>
    </row>
    <row r="56" spans="3:9" ht="12.75">
      <c r="C56" s="1"/>
      <c r="D56" s="43"/>
      <c r="E56" s="1"/>
      <c r="F56" s="1"/>
      <c r="I56" s="51"/>
    </row>
    <row r="57" spans="1:10" ht="15.75">
      <c r="A57" s="70" t="s">
        <v>0</v>
      </c>
      <c r="B57" s="70"/>
      <c r="C57" s="70"/>
      <c r="D57" s="70"/>
      <c r="E57" s="70"/>
      <c r="F57" s="70"/>
      <c r="G57" s="70"/>
      <c r="H57" s="70"/>
      <c r="I57" s="70"/>
      <c r="J57" s="70"/>
    </row>
    <row r="59" spans="1:10" ht="12.75">
      <c r="A59" s="72" t="s">
        <v>256</v>
      </c>
      <c r="B59" s="72"/>
      <c r="C59" s="72"/>
      <c r="D59" s="72"/>
      <c r="E59" s="72"/>
      <c r="F59" s="72"/>
      <c r="G59" s="72"/>
      <c r="H59" s="72"/>
      <c r="I59" s="72"/>
      <c r="J59" s="72"/>
    </row>
    <row r="61" spans="1:10" ht="12.75">
      <c r="A61" s="72" t="s">
        <v>125</v>
      </c>
      <c r="B61" s="72"/>
      <c r="C61" s="72"/>
      <c r="D61" s="72"/>
      <c r="E61" s="72"/>
      <c r="F61" s="72"/>
      <c r="G61" s="72"/>
      <c r="H61" s="72"/>
      <c r="I61" s="72"/>
      <c r="J61" s="72"/>
    </row>
    <row r="62" spans="3:9" ht="12.75">
      <c r="C62" s="1"/>
      <c r="D62" s="43"/>
      <c r="E62" s="1"/>
      <c r="F62" s="1"/>
      <c r="I62" s="51"/>
    </row>
    <row r="63" spans="3:9" ht="12.75">
      <c r="C63" s="1"/>
      <c r="D63" s="43"/>
      <c r="E63" s="1"/>
      <c r="F63" s="1"/>
      <c r="I63" s="51"/>
    </row>
    <row r="64" spans="2:9" ht="12.75">
      <c r="B64" s="1" t="s">
        <v>265</v>
      </c>
      <c r="C64" s="1"/>
      <c r="D64" s="43"/>
      <c r="E64" s="1"/>
      <c r="F64" s="1"/>
      <c r="I64" s="51"/>
    </row>
    <row r="65" spans="2:9" ht="12.75">
      <c r="B65" s="1"/>
      <c r="C65" s="1"/>
      <c r="D65" s="43"/>
      <c r="E65" s="1"/>
      <c r="F65" s="1"/>
      <c r="I65" s="51"/>
    </row>
    <row r="66" spans="2:9" ht="12.75">
      <c r="B66" s="1"/>
      <c r="C66" s="35"/>
      <c r="D66" s="43"/>
      <c r="E66" s="1"/>
      <c r="F66" s="1"/>
      <c r="I66" s="39" t="s">
        <v>133</v>
      </c>
    </row>
    <row r="67" spans="2:9" ht="12.75">
      <c r="B67" s="35" t="s">
        <v>257</v>
      </c>
      <c r="C67" s="35"/>
      <c r="D67" s="43"/>
      <c r="E67" s="1"/>
      <c r="F67" s="1"/>
      <c r="I67">
        <v>3080</v>
      </c>
    </row>
    <row r="68" spans="2:9" ht="12.75">
      <c r="B68" s="35" t="s">
        <v>205</v>
      </c>
      <c r="C68" s="35"/>
      <c r="D68" s="43"/>
      <c r="E68" s="1"/>
      <c r="F68" s="1"/>
      <c r="I68">
        <v>1576</v>
      </c>
    </row>
    <row r="69" spans="2:9" ht="13.5" thickBot="1">
      <c r="B69" s="35" t="s">
        <v>258</v>
      </c>
      <c r="C69" s="1"/>
      <c r="D69" s="43"/>
      <c r="E69" s="1"/>
      <c r="F69" s="1"/>
      <c r="I69" s="50">
        <f>I67-I68</f>
        <v>1504</v>
      </c>
    </row>
    <row r="70" spans="2:6" ht="13.5" thickTop="1">
      <c r="B70" s="1"/>
      <c r="C70" s="1"/>
      <c r="D70" s="43"/>
      <c r="E70" s="1"/>
      <c r="F70" s="1"/>
    </row>
    <row r="71" spans="2:9" ht="12.75">
      <c r="B71" s="1" t="s">
        <v>183</v>
      </c>
      <c r="C71" s="1"/>
      <c r="D71" s="43"/>
      <c r="E71" s="1"/>
      <c r="F71" s="1"/>
      <c r="I71" s="1" t="s">
        <v>184</v>
      </c>
    </row>
    <row r="72" spans="2:9" ht="12.75">
      <c r="B72" s="35"/>
      <c r="C72" s="1"/>
      <c r="D72" s="43"/>
      <c r="E72" s="1"/>
      <c r="F72" s="1"/>
      <c r="I72" s="39" t="s">
        <v>133</v>
      </c>
    </row>
    <row r="73" spans="3:9" ht="12.75">
      <c r="C73" s="1"/>
      <c r="D73" s="43"/>
      <c r="E73" s="1"/>
      <c r="F73" s="1"/>
      <c r="I73" s="51"/>
    </row>
    <row r="74" spans="2:9" ht="12.75">
      <c r="B74" t="s">
        <v>267</v>
      </c>
      <c r="C74" s="1"/>
      <c r="D74" s="43"/>
      <c r="E74" s="1"/>
      <c r="F74" s="1"/>
      <c r="I74" s="51">
        <v>1564</v>
      </c>
    </row>
    <row r="75" spans="2:9" ht="12.75">
      <c r="B75" t="s">
        <v>279</v>
      </c>
      <c r="C75" s="1"/>
      <c r="D75" s="43"/>
      <c r="E75" s="1"/>
      <c r="F75" s="1"/>
      <c r="I75" s="51">
        <v>8</v>
      </c>
    </row>
    <row r="76" spans="2:9" ht="12.75">
      <c r="B76" t="s">
        <v>273</v>
      </c>
      <c r="C76" s="1"/>
      <c r="D76" s="43"/>
      <c r="E76" s="1"/>
      <c r="F76" s="1"/>
      <c r="I76" s="51">
        <v>265</v>
      </c>
    </row>
    <row r="77" spans="2:9" ht="12.75">
      <c r="B77" t="s">
        <v>268</v>
      </c>
      <c r="C77" s="1"/>
      <c r="D77" s="43"/>
      <c r="E77" s="1"/>
      <c r="F77" s="1"/>
      <c r="I77" s="51">
        <v>34</v>
      </c>
    </row>
    <row r="78" spans="2:9" ht="12.75">
      <c r="B78" t="s">
        <v>272</v>
      </c>
      <c r="C78" s="1"/>
      <c r="D78" s="43"/>
      <c r="E78" s="1"/>
      <c r="F78" s="1"/>
      <c r="I78" s="65">
        <v>-53</v>
      </c>
    </row>
    <row r="79" spans="2:9" ht="12.75">
      <c r="B79" t="s">
        <v>271</v>
      </c>
      <c r="C79" s="1"/>
      <c r="D79" s="43"/>
      <c r="E79" s="1"/>
      <c r="F79" s="1"/>
      <c r="I79" s="65">
        <v>-30</v>
      </c>
    </row>
    <row r="80" spans="2:9" ht="12.75">
      <c r="B80" t="s">
        <v>277</v>
      </c>
      <c r="C80" s="1"/>
      <c r="D80" s="43"/>
      <c r="E80" s="1"/>
      <c r="F80" s="1"/>
      <c r="I80" s="65">
        <v>-226</v>
      </c>
    </row>
    <row r="81" spans="2:9" ht="12.75">
      <c r="B81" t="s">
        <v>278</v>
      </c>
      <c r="C81" s="1"/>
      <c r="D81" s="43"/>
      <c r="E81" s="1"/>
      <c r="F81" s="1"/>
      <c r="I81" s="65">
        <v>-30</v>
      </c>
    </row>
    <row r="82" spans="2:9" ht="12.75">
      <c r="B82" t="s">
        <v>270</v>
      </c>
      <c r="C82" s="1"/>
      <c r="D82" s="43"/>
      <c r="E82" s="1"/>
      <c r="F82" s="1"/>
      <c r="I82" s="65">
        <v>-18</v>
      </c>
    </row>
    <row r="83" spans="2:9" ht="12.75">
      <c r="B83" t="s">
        <v>269</v>
      </c>
      <c r="C83" s="1"/>
      <c r="D83" s="43"/>
      <c r="E83" s="1"/>
      <c r="F83" s="1"/>
      <c r="I83" s="65">
        <v>-10</v>
      </c>
    </row>
    <row r="84" spans="3:9" ht="12.75">
      <c r="C84" s="1"/>
      <c r="D84" s="43"/>
      <c r="E84" s="1"/>
      <c r="F84" s="1"/>
      <c r="I84" s="65"/>
    </row>
    <row r="85" spans="3:9" ht="12.75">
      <c r="C85" s="1"/>
      <c r="D85" s="43"/>
      <c r="E85" s="1"/>
      <c r="F85" s="1"/>
      <c r="I85" s="51"/>
    </row>
    <row r="86" spans="3:9" ht="13.5" thickBot="1">
      <c r="C86" s="1"/>
      <c r="D86" s="43"/>
      <c r="E86" s="1"/>
      <c r="F86" s="1"/>
      <c r="I86" s="50">
        <f>SUM(I74:I85)</f>
        <v>1504</v>
      </c>
    </row>
    <row r="87" spans="3:9" ht="13.5" thickTop="1">
      <c r="C87" s="1"/>
      <c r="D87" s="43"/>
      <c r="E87" s="1"/>
      <c r="F87" s="1"/>
      <c r="I87" s="51"/>
    </row>
    <row r="88" spans="3:9" ht="12.75">
      <c r="C88" s="1"/>
      <c r="D88" s="43"/>
      <c r="E88" s="1"/>
      <c r="F88" s="1"/>
      <c r="I88" s="51"/>
    </row>
    <row r="89" spans="2:9" ht="12.75">
      <c r="B89" s="35" t="s">
        <v>145</v>
      </c>
      <c r="C89" s="1"/>
      <c r="D89" s="43"/>
      <c r="E89" s="1"/>
      <c r="F89" s="1"/>
      <c r="I89" s="51"/>
    </row>
    <row r="90" spans="3:9" ht="12.75">
      <c r="C90" s="1"/>
      <c r="D90" s="43"/>
      <c r="E90" s="1"/>
      <c r="F90" s="1"/>
      <c r="I90" s="51"/>
    </row>
    <row r="91" spans="3:9" ht="12.75">
      <c r="C91" s="1"/>
      <c r="D91" s="43"/>
      <c r="E91" s="1"/>
      <c r="F91" s="1"/>
      <c r="I91" s="51"/>
    </row>
    <row r="92" spans="3:9" ht="12.75">
      <c r="C92" s="1"/>
      <c r="D92" s="43"/>
      <c r="E92" s="1"/>
      <c r="F92" s="1"/>
      <c r="I92" s="51"/>
    </row>
    <row r="93" spans="3:9" ht="12.75">
      <c r="C93" s="1"/>
      <c r="D93" s="43"/>
      <c r="E93" s="1"/>
      <c r="F93" s="1"/>
      <c r="I93" s="51"/>
    </row>
    <row r="94" spans="3:9" ht="12.75">
      <c r="C94" s="1"/>
      <c r="D94" s="43"/>
      <c r="E94" s="1"/>
      <c r="F94" s="1"/>
      <c r="I94" s="51"/>
    </row>
    <row r="95" spans="3:9" ht="12.75">
      <c r="C95" s="1"/>
      <c r="D95" s="43"/>
      <c r="E95" s="1"/>
      <c r="F95" s="1"/>
      <c r="I95" s="51"/>
    </row>
    <row r="96" spans="3:9" ht="12.75">
      <c r="C96" s="1"/>
      <c r="D96" s="43"/>
      <c r="E96" s="1"/>
      <c r="F96" s="1"/>
      <c r="I96" s="51"/>
    </row>
    <row r="97" spans="3:9" ht="12.75">
      <c r="C97" s="1"/>
      <c r="D97" s="43"/>
      <c r="E97" s="1"/>
      <c r="F97" s="1"/>
      <c r="I97" s="51"/>
    </row>
    <row r="98" spans="3:9" ht="12.75">
      <c r="C98" s="1"/>
      <c r="D98" s="43"/>
      <c r="E98" s="1"/>
      <c r="F98" s="1"/>
      <c r="I98" s="51"/>
    </row>
    <row r="99" spans="3:9" ht="12.75">
      <c r="C99" s="1"/>
      <c r="D99" s="43"/>
      <c r="E99" s="1"/>
      <c r="F99" s="1"/>
      <c r="I99" s="51"/>
    </row>
    <row r="100" spans="3:9" ht="12.75">
      <c r="C100" s="1"/>
      <c r="D100" s="43"/>
      <c r="E100" s="1"/>
      <c r="F100" s="1"/>
      <c r="I100" s="51"/>
    </row>
    <row r="101" spans="3:9" ht="12.75">
      <c r="C101" s="1"/>
      <c r="D101" s="43"/>
      <c r="E101" s="1"/>
      <c r="F101" s="1"/>
      <c r="I101" s="51"/>
    </row>
    <row r="102" spans="3:9" ht="12.75">
      <c r="C102" s="1"/>
      <c r="D102" s="43"/>
      <c r="E102" s="1"/>
      <c r="F102" s="1"/>
      <c r="I102" s="51"/>
    </row>
    <row r="103" spans="3:9" ht="12.75">
      <c r="C103" s="1"/>
      <c r="D103" s="43"/>
      <c r="E103" s="1"/>
      <c r="F103" s="1"/>
      <c r="I103" s="51"/>
    </row>
    <row r="104" spans="3:9" ht="12.75">
      <c r="C104" s="1"/>
      <c r="D104" s="43"/>
      <c r="E104" s="1"/>
      <c r="F104" s="1"/>
      <c r="I104" s="51"/>
    </row>
    <row r="105" spans="3:9" ht="12.75">
      <c r="C105" s="1"/>
      <c r="D105" s="43"/>
      <c r="E105" s="1"/>
      <c r="F105" s="1"/>
      <c r="I105" s="51"/>
    </row>
    <row r="106" spans="3:9" ht="12.75">
      <c r="C106" s="1"/>
      <c r="D106" s="43"/>
      <c r="E106" s="1"/>
      <c r="F106" s="1"/>
      <c r="I106" s="51"/>
    </row>
    <row r="107" spans="3:9" ht="12.75">
      <c r="C107" s="1"/>
      <c r="D107" s="43"/>
      <c r="E107" s="1"/>
      <c r="F107" s="1"/>
      <c r="I107" s="51"/>
    </row>
    <row r="108" spans="3:9" ht="12.75">
      <c r="C108" s="1"/>
      <c r="D108" s="43"/>
      <c r="E108" s="1"/>
      <c r="F108" s="1"/>
      <c r="I108" s="51"/>
    </row>
    <row r="109" spans="3:9" ht="12.75">
      <c r="C109" s="1"/>
      <c r="D109" s="43"/>
      <c r="E109" s="1"/>
      <c r="F109" s="1"/>
      <c r="I109" s="51"/>
    </row>
    <row r="110" spans="3:9" ht="12.75">
      <c r="C110" s="1"/>
      <c r="D110" s="43"/>
      <c r="E110" s="1"/>
      <c r="F110" s="1"/>
      <c r="I110" s="51"/>
    </row>
    <row r="111" spans="3:9" ht="12.75">
      <c r="C111" s="1"/>
      <c r="D111" s="43"/>
      <c r="E111" s="1"/>
      <c r="F111" s="1"/>
      <c r="I111" s="51"/>
    </row>
    <row r="112" spans="3:9" ht="12.75">
      <c r="C112" s="1"/>
      <c r="D112" s="43"/>
      <c r="E112" s="1"/>
      <c r="F112" s="1"/>
      <c r="I112" s="51"/>
    </row>
    <row r="113" spans="1:10" ht="15.75">
      <c r="A113" s="70" t="s">
        <v>0</v>
      </c>
      <c r="B113" s="70"/>
      <c r="C113" s="70"/>
      <c r="D113" s="70"/>
      <c r="E113" s="70"/>
      <c r="F113" s="70"/>
      <c r="G113" s="70"/>
      <c r="H113" s="70"/>
      <c r="I113" s="70"/>
      <c r="J113" s="70"/>
    </row>
    <row r="115" spans="1:10" ht="12.75">
      <c r="A115" s="72" t="s">
        <v>256</v>
      </c>
      <c r="B115" s="72"/>
      <c r="C115" s="72"/>
      <c r="D115" s="72"/>
      <c r="E115" s="72"/>
      <c r="F115" s="72"/>
      <c r="G115" s="72"/>
      <c r="H115" s="72"/>
      <c r="I115" s="72"/>
      <c r="J115" s="72"/>
    </row>
    <row r="117" spans="1:10" ht="12.75">
      <c r="A117" s="72" t="s">
        <v>125</v>
      </c>
      <c r="B117" s="72"/>
      <c r="C117" s="72"/>
      <c r="D117" s="72"/>
      <c r="E117" s="72"/>
      <c r="F117" s="72"/>
      <c r="G117" s="72"/>
      <c r="H117" s="72"/>
      <c r="I117" s="72"/>
      <c r="J117" s="72"/>
    </row>
    <row r="118" spans="3:9" ht="12.75">
      <c r="C118" s="1"/>
      <c r="D118" s="43"/>
      <c r="E118" s="1"/>
      <c r="F118" s="1"/>
      <c r="I118" s="51"/>
    </row>
    <row r="119" spans="3:6" ht="12.75">
      <c r="C119" s="1"/>
      <c r="D119" s="43"/>
      <c r="E119" s="1"/>
      <c r="F119" s="1"/>
    </row>
    <row r="120" spans="2:6" ht="12.75">
      <c r="B120" s="1" t="s">
        <v>274</v>
      </c>
      <c r="C120" s="1"/>
      <c r="D120" s="43"/>
      <c r="E120" s="1"/>
      <c r="F120" s="1"/>
    </row>
    <row r="121" spans="2:6" ht="12.75">
      <c r="B121" s="1"/>
      <c r="C121" s="1"/>
      <c r="D121" s="43"/>
      <c r="E121" s="1"/>
      <c r="F121" s="1"/>
    </row>
    <row r="122" spans="2:9" ht="12.75">
      <c r="B122" s="1"/>
      <c r="C122" s="35"/>
      <c r="D122" s="43"/>
      <c r="E122" s="1"/>
      <c r="F122" s="1"/>
      <c r="I122" s="39" t="s">
        <v>133</v>
      </c>
    </row>
    <row r="123" spans="2:9" ht="12.75">
      <c r="B123" s="35" t="s">
        <v>257</v>
      </c>
      <c r="C123" s="35"/>
      <c r="D123" s="43"/>
      <c r="E123" s="1"/>
      <c r="F123" s="1"/>
      <c r="I123">
        <v>5943</v>
      </c>
    </row>
    <row r="124" spans="2:9" ht="12.75">
      <c r="B124" s="35" t="s">
        <v>205</v>
      </c>
      <c r="C124" s="35"/>
      <c r="D124" s="43"/>
      <c r="E124" s="1"/>
      <c r="F124" s="1"/>
      <c r="I124">
        <v>4600</v>
      </c>
    </row>
    <row r="125" spans="2:9" ht="13.5" thickBot="1">
      <c r="B125" s="35" t="s">
        <v>258</v>
      </c>
      <c r="C125" s="1"/>
      <c r="D125" s="43"/>
      <c r="E125" s="1"/>
      <c r="F125" s="1"/>
      <c r="I125" s="50">
        <f>I123-I124</f>
        <v>1343</v>
      </c>
    </row>
    <row r="126" spans="2:6" ht="13.5" thickTop="1">
      <c r="B126" s="1"/>
      <c r="C126" s="1"/>
      <c r="D126" s="43"/>
      <c r="E126" s="1"/>
      <c r="F126" s="1"/>
    </row>
    <row r="127" spans="2:9" ht="12.75">
      <c r="B127" s="1" t="s">
        <v>183</v>
      </c>
      <c r="C127" s="1"/>
      <c r="D127" s="43"/>
      <c r="E127" s="1"/>
      <c r="F127" s="1"/>
      <c r="I127" s="1" t="s">
        <v>184</v>
      </c>
    </row>
    <row r="128" spans="2:9" ht="12.75">
      <c r="B128" s="35"/>
      <c r="C128" s="1"/>
      <c r="D128" s="43"/>
      <c r="E128" s="1"/>
      <c r="F128" s="1"/>
      <c r="I128" s="39" t="s">
        <v>133</v>
      </c>
    </row>
    <row r="129" spans="3:6" ht="12.75">
      <c r="C129" s="1"/>
      <c r="D129" s="1"/>
      <c r="E129" s="44"/>
      <c r="F129" s="1"/>
    </row>
    <row r="130" spans="2:9" ht="12.75">
      <c r="B130" t="s">
        <v>275</v>
      </c>
      <c r="E130" s="2"/>
      <c r="I130">
        <v>1564</v>
      </c>
    </row>
    <row r="131" spans="2:9" ht="12.75">
      <c r="B131" t="s">
        <v>276</v>
      </c>
      <c r="E131" s="2"/>
      <c r="I131">
        <v>-221</v>
      </c>
    </row>
    <row r="132" ht="12.75">
      <c r="E132" s="43"/>
    </row>
    <row r="133" spans="5:9" ht="13.5" thickBot="1">
      <c r="E133" s="43"/>
      <c r="I133" s="66">
        <f>SUM(I130:I132)</f>
        <v>1343</v>
      </c>
    </row>
    <row r="134" ht="13.5" thickTop="1">
      <c r="E134" s="43"/>
    </row>
    <row r="135" ht="12.75">
      <c r="E135" s="43"/>
    </row>
    <row r="136" spans="2:5" ht="12.75">
      <c r="B136" t="s">
        <v>280</v>
      </c>
      <c r="E136" s="43"/>
    </row>
    <row r="137" ht="12.75">
      <c r="E137" s="43"/>
    </row>
    <row r="138" ht="12.75">
      <c r="E138" s="43"/>
    </row>
    <row r="139" ht="12.75">
      <c r="E139" s="43"/>
    </row>
    <row r="140" ht="12.75">
      <c r="E140" s="43"/>
    </row>
    <row r="141" ht="12.75">
      <c r="E141" s="43"/>
    </row>
    <row r="142" spans="2:5" ht="12.75">
      <c r="B142" s="1"/>
      <c r="E142" s="43"/>
    </row>
    <row r="143" spans="2:5" ht="12.75">
      <c r="B143" s="1"/>
      <c r="E143" s="43"/>
    </row>
    <row r="144" spans="2:5" ht="12.75">
      <c r="B144" s="1"/>
      <c r="E144" s="43"/>
    </row>
    <row r="145" spans="2:9" ht="12.75">
      <c r="B145" s="35"/>
      <c r="E145" s="43"/>
      <c r="I145" s="48"/>
    </row>
    <row r="146" spans="3:9" ht="12.75">
      <c r="C146" s="39"/>
      <c r="E146" s="39"/>
      <c r="F146" s="39"/>
      <c r="I146" s="45"/>
    </row>
    <row r="147" spans="2:9" ht="12.75">
      <c r="B147" s="35"/>
      <c r="C147" s="39"/>
      <c r="E147" s="39"/>
      <c r="F147" s="39"/>
      <c r="I147" s="45"/>
    </row>
    <row r="148" ht="12.75">
      <c r="B148" s="35"/>
    </row>
    <row r="149" ht="12.75">
      <c r="B149" s="35"/>
    </row>
    <row r="150" ht="12.75">
      <c r="B150" s="35"/>
    </row>
  </sheetData>
  <sheetProtection/>
  <mergeCells count="9">
    <mergeCell ref="A1:J1"/>
    <mergeCell ref="A5:J5"/>
    <mergeCell ref="A115:J115"/>
    <mergeCell ref="A117:J117"/>
    <mergeCell ref="A57:J57"/>
    <mergeCell ref="A59:J59"/>
    <mergeCell ref="A61:J61"/>
    <mergeCell ref="A113:J113"/>
    <mergeCell ref="A3:J3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6">
      <selection activeCell="A52" sqref="A52"/>
    </sheetView>
  </sheetViews>
  <sheetFormatPr defaultColWidth="9.140625" defaultRowHeight="12.75"/>
  <cols>
    <col min="1" max="1" width="10.140625" style="0" bestFit="1" customWidth="1"/>
  </cols>
  <sheetData>
    <row r="2" ht="12.75">
      <c r="A2" s="1" t="s">
        <v>59</v>
      </c>
    </row>
    <row r="4" spans="1:3" ht="12.75">
      <c r="A4" t="s">
        <v>126</v>
      </c>
      <c r="C4" s="1" t="s">
        <v>127</v>
      </c>
    </row>
    <row r="6" ht="12.75">
      <c r="A6" s="35" t="s">
        <v>247</v>
      </c>
    </row>
    <row r="10" spans="1:7" ht="12.75">
      <c r="A10" t="s">
        <v>128</v>
      </c>
      <c r="G10" t="s">
        <v>129</v>
      </c>
    </row>
    <row r="11" ht="12.75">
      <c r="B11" t="s">
        <v>130</v>
      </c>
    </row>
    <row r="15" spans="1:7" ht="12.75">
      <c r="A15" t="s">
        <v>131</v>
      </c>
      <c r="G15" t="s">
        <v>129</v>
      </c>
    </row>
    <row r="16" ht="12.75">
      <c r="B16" t="s">
        <v>132</v>
      </c>
    </row>
    <row r="18" spans="6:8" ht="12.75">
      <c r="F18" s="9" t="s">
        <v>133</v>
      </c>
      <c r="G18" s="9"/>
      <c r="H18" s="9" t="s">
        <v>133</v>
      </c>
    </row>
    <row r="19" spans="6:8" ht="12.75">
      <c r="F19" s="9"/>
      <c r="G19" s="9"/>
      <c r="H19" s="9"/>
    </row>
    <row r="20" ht="12.75">
      <c r="A20" s="1" t="s">
        <v>248</v>
      </c>
    </row>
    <row r="22" spans="1:6" ht="12.75">
      <c r="A22" t="s">
        <v>134</v>
      </c>
      <c r="F22" s="11">
        <v>2783.07</v>
      </c>
    </row>
    <row r="23" spans="1:6" ht="12.75">
      <c r="A23" t="s">
        <v>135</v>
      </c>
      <c r="F23" s="2">
        <v>6.28</v>
      </c>
    </row>
    <row r="25" spans="1:6" ht="12.75">
      <c r="A25" t="s">
        <v>136</v>
      </c>
      <c r="F25" s="2">
        <v>0</v>
      </c>
    </row>
    <row r="26" ht="12.75">
      <c r="F26" s="20"/>
    </row>
    <row r="27" ht="12.75">
      <c r="H27" s="11">
        <f>SUM(F22:F26)</f>
        <v>2789.3500000000004</v>
      </c>
    </row>
    <row r="29" spans="1:6" ht="12.75">
      <c r="A29" s="35" t="s">
        <v>249</v>
      </c>
      <c r="F29" s="2"/>
    </row>
    <row r="30" spans="1:6" ht="12.75">
      <c r="A30" s="10">
        <v>42080</v>
      </c>
      <c r="B30">
        <v>100404</v>
      </c>
      <c r="C30" t="s">
        <v>178</v>
      </c>
      <c r="F30" s="2">
        <v>90</v>
      </c>
    </row>
    <row r="31" spans="1:6" ht="12.75">
      <c r="A31" s="10"/>
      <c r="C31" s="35"/>
      <c r="F31" s="2"/>
    </row>
    <row r="32" spans="1:6" ht="12.75">
      <c r="A32" s="10"/>
      <c r="F32" s="20"/>
    </row>
    <row r="33" ht="12.75">
      <c r="H33" s="2">
        <f>SUM(F30:F32)</f>
        <v>90</v>
      </c>
    </row>
    <row r="34" ht="12.75">
      <c r="H34" s="20"/>
    </row>
    <row r="35" ht="12.75">
      <c r="H35" s="11">
        <f>H27-H33</f>
        <v>2699.3500000000004</v>
      </c>
    </row>
    <row r="37" spans="1:8" ht="12.75">
      <c r="A37" s="35" t="s">
        <v>250</v>
      </c>
      <c r="H37" s="2">
        <v>0</v>
      </c>
    </row>
    <row r="38" ht="12.75">
      <c r="H38" s="20"/>
    </row>
    <row r="40" spans="1:8" ht="12.75">
      <c r="A40" s="1" t="s">
        <v>251</v>
      </c>
      <c r="H40" s="11">
        <f>H35+H37</f>
        <v>2699.3500000000004</v>
      </c>
    </row>
    <row r="41" ht="13.5" thickBot="1">
      <c r="H41" s="46"/>
    </row>
    <row r="42" ht="13.5" thickTop="1"/>
    <row r="43" ht="12.75">
      <c r="A43" t="s">
        <v>137</v>
      </c>
    </row>
    <row r="45" ht="12.75">
      <c r="A45" s="1" t="s">
        <v>138</v>
      </c>
    </row>
    <row r="46" spans="1:8" ht="12.75">
      <c r="A46" t="s">
        <v>139</v>
      </c>
      <c r="H46" s="11">
        <f>REPORT!H38</f>
        <v>3461.99</v>
      </c>
    </row>
    <row r="47" spans="1:8" ht="12.75">
      <c r="A47" t="s">
        <v>141</v>
      </c>
      <c r="H47" s="26">
        <f>REPORT!H39</f>
        <v>1030</v>
      </c>
    </row>
    <row r="48" ht="12.75">
      <c r="H48" s="11">
        <f>SUM(H46:H47)</f>
        <v>4491.99</v>
      </c>
    </row>
    <row r="49" spans="1:8" ht="12.75">
      <c r="A49" t="s">
        <v>140</v>
      </c>
      <c r="H49" s="26">
        <f>REPORT!H41</f>
        <v>4782.639999999999</v>
      </c>
    </row>
    <row r="51" spans="1:8" ht="12.75">
      <c r="A51" s="35" t="s">
        <v>255</v>
      </c>
      <c r="H51" s="28">
        <f>H48-H49</f>
        <v>-290.64999999999964</v>
      </c>
    </row>
    <row r="52" ht="13.5" thickBot="1">
      <c r="H52" s="46"/>
    </row>
    <row r="53" ht="13.5" thickTop="1"/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22">
      <selection activeCell="A48" sqref="A48"/>
    </sheetView>
  </sheetViews>
  <sheetFormatPr defaultColWidth="9.140625" defaultRowHeight="12.75"/>
  <cols>
    <col min="1" max="1" width="10.57421875" style="0" customWidth="1"/>
  </cols>
  <sheetData>
    <row r="1" spans="1:9" ht="15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ht="12.75">
      <c r="H2" s="11"/>
    </row>
    <row r="3" spans="1:9" ht="15.75">
      <c r="A3" s="70" t="s">
        <v>67</v>
      </c>
      <c r="B3" s="70"/>
      <c r="C3" s="70"/>
      <c r="D3" s="70"/>
      <c r="E3" s="70"/>
      <c r="F3" s="70"/>
      <c r="G3" s="70"/>
      <c r="H3" s="70"/>
      <c r="I3" s="70"/>
    </row>
    <row r="4" spans="1:9" ht="15.75">
      <c r="A4" s="70" t="s">
        <v>225</v>
      </c>
      <c r="B4" s="70"/>
      <c r="C4" s="70"/>
      <c r="D4" s="70"/>
      <c r="E4" s="70"/>
      <c r="F4" s="70"/>
      <c r="G4" s="70"/>
      <c r="H4" s="70"/>
      <c r="I4" s="70"/>
    </row>
    <row r="5" ht="12.75">
      <c r="H5" s="11"/>
    </row>
    <row r="6" spans="1:8" ht="12.75">
      <c r="A6" s="1" t="s">
        <v>68</v>
      </c>
      <c r="H6" s="32" t="s">
        <v>69</v>
      </c>
    </row>
    <row r="7" ht="12.75">
      <c r="H7" s="11"/>
    </row>
    <row r="8" spans="1:8" ht="12.75">
      <c r="A8" t="s">
        <v>70</v>
      </c>
      <c r="H8" s="11"/>
    </row>
    <row r="9" ht="12.75">
      <c r="H9" s="11"/>
    </row>
    <row r="10" ht="12.75">
      <c r="A10" t="s">
        <v>71</v>
      </c>
    </row>
    <row r="11" spans="1:8" ht="12.75">
      <c r="A11" s="10">
        <v>41900</v>
      </c>
      <c r="B11" s="35" t="s">
        <v>226</v>
      </c>
      <c r="H11" s="11">
        <v>1563.84</v>
      </c>
    </row>
    <row r="12" spans="1:8" ht="12.75">
      <c r="A12" s="35"/>
      <c r="H12" s="47"/>
    </row>
    <row r="13" spans="1:8" ht="12.75">
      <c r="A13" s="35"/>
      <c r="H13" s="47"/>
    </row>
    <row r="14" ht="12.75">
      <c r="H14" s="11"/>
    </row>
    <row r="15" ht="12.75">
      <c r="A15" t="s">
        <v>72</v>
      </c>
    </row>
    <row r="16" spans="1:8" ht="13.5" thickBot="1">
      <c r="A16" s="10">
        <v>41900</v>
      </c>
      <c r="B16" t="s">
        <v>226</v>
      </c>
      <c r="H16" s="36">
        <v>442.78</v>
      </c>
    </row>
    <row r="17" ht="13.5" thickTop="1">
      <c r="H17" s="11"/>
    </row>
    <row r="18" ht="12.75">
      <c r="H18" s="11"/>
    </row>
    <row r="19" spans="1:8" ht="12.75">
      <c r="A19" s="35" t="s">
        <v>227</v>
      </c>
      <c r="H19" s="11"/>
    </row>
    <row r="20" ht="12.75">
      <c r="H20" s="11"/>
    </row>
    <row r="21" spans="5:8" ht="12.75">
      <c r="E21" s="52" t="s">
        <v>73</v>
      </c>
      <c r="H21" s="11"/>
    </row>
    <row r="22" ht="12.75">
      <c r="H22" s="11"/>
    </row>
    <row r="23" spans="1:8" ht="12.75">
      <c r="A23" t="s">
        <v>74</v>
      </c>
      <c r="E23" t="s">
        <v>75</v>
      </c>
      <c r="H23" s="11">
        <v>781.92</v>
      </c>
    </row>
    <row r="24" spans="1:8" ht="12.75">
      <c r="A24" t="s">
        <v>74</v>
      </c>
      <c r="E24" t="s">
        <v>76</v>
      </c>
      <c r="H24" s="11">
        <v>781.92</v>
      </c>
    </row>
    <row r="25" spans="1:8" ht="12.75">
      <c r="A25" t="s">
        <v>77</v>
      </c>
      <c r="E25" t="s">
        <v>78</v>
      </c>
      <c r="G25" t="s">
        <v>79</v>
      </c>
      <c r="H25" s="11">
        <v>1000</v>
      </c>
    </row>
    <row r="26" spans="5:8" ht="12.75">
      <c r="E26" t="s">
        <v>80</v>
      </c>
      <c r="G26" t="s">
        <v>79</v>
      </c>
      <c r="H26" s="11"/>
    </row>
    <row r="27" spans="1:8" ht="12.75">
      <c r="A27" t="s">
        <v>81</v>
      </c>
      <c r="E27" t="s">
        <v>82</v>
      </c>
      <c r="H27" s="11">
        <v>90</v>
      </c>
    </row>
    <row r="28" spans="1:8" ht="12.75">
      <c r="A28" t="s">
        <v>83</v>
      </c>
      <c r="E28" t="s">
        <v>82</v>
      </c>
      <c r="H28" s="11">
        <v>667</v>
      </c>
    </row>
    <row r="29" spans="1:8" ht="12.75">
      <c r="A29" t="s">
        <v>84</v>
      </c>
      <c r="E29" t="s">
        <v>85</v>
      </c>
      <c r="H29" s="11">
        <v>201.94</v>
      </c>
    </row>
    <row r="30" spans="1:8" ht="12.75">
      <c r="A30" t="s">
        <v>86</v>
      </c>
      <c r="E30" t="s">
        <v>85</v>
      </c>
      <c r="H30" s="11">
        <v>35.34</v>
      </c>
    </row>
    <row r="31" spans="1:8" ht="12.75">
      <c r="A31" t="s">
        <v>87</v>
      </c>
      <c r="E31" t="s">
        <v>82</v>
      </c>
      <c r="H31" s="11">
        <v>250</v>
      </c>
    </row>
    <row r="32" spans="1:8" ht="12.75">
      <c r="A32" t="s">
        <v>88</v>
      </c>
      <c r="E32" t="s">
        <v>89</v>
      </c>
      <c r="H32" s="11">
        <v>237.45</v>
      </c>
    </row>
    <row r="33" spans="1:8" ht="12.75">
      <c r="A33" t="s">
        <v>90</v>
      </c>
      <c r="E33" t="s">
        <v>75</v>
      </c>
      <c r="H33" s="11">
        <v>677.86</v>
      </c>
    </row>
    <row r="34" spans="1:8" ht="12.75">
      <c r="A34" t="s">
        <v>149</v>
      </c>
      <c r="E34" t="s">
        <v>85</v>
      </c>
      <c r="H34" s="11">
        <v>387.28</v>
      </c>
    </row>
    <row r="35" spans="1:8" ht="12.75">
      <c r="A35" s="35" t="s">
        <v>155</v>
      </c>
      <c r="E35" s="35" t="s">
        <v>156</v>
      </c>
      <c r="H35" s="11">
        <v>503</v>
      </c>
    </row>
    <row r="36" spans="1:8" ht="12.75">
      <c r="A36" s="35" t="s">
        <v>88</v>
      </c>
      <c r="E36" s="35" t="s">
        <v>85</v>
      </c>
      <c r="H36" s="11">
        <v>329</v>
      </c>
    </row>
    <row r="37" ht="12.75">
      <c r="H37" s="11"/>
    </row>
    <row r="38" ht="13.5" thickBot="1">
      <c r="H38" s="34">
        <f>SUM(H23:H36)</f>
        <v>5942.71</v>
      </c>
    </row>
    <row r="39" ht="13.5" thickTop="1">
      <c r="H39" s="11"/>
    </row>
    <row r="40" spans="1:8" ht="12.75">
      <c r="A40" t="s">
        <v>281</v>
      </c>
      <c r="H40" s="11"/>
    </row>
    <row r="41" ht="12.75">
      <c r="H41" s="11"/>
    </row>
    <row r="42" spans="1:8" ht="12.75">
      <c r="A42" s="1" t="s">
        <v>91</v>
      </c>
      <c r="H42" s="11"/>
    </row>
    <row r="43" ht="12.75">
      <c r="H43" s="11"/>
    </row>
    <row r="44" spans="1:8" ht="12.75">
      <c r="A44" s="1" t="s">
        <v>92</v>
      </c>
      <c r="H44" s="11"/>
    </row>
    <row r="45" spans="1:8" ht="12.75">
      <c r="A45" s="1"/>
      <c r="H45" s="11"/>
    </row>
    <row r="46" spans="1:8" ht="12.75">
      <c r="A46" s="1" t="s">
        <v>286</v>
      </c>
      <c r="H46" s="11"/>
    </row>
    <row r="47" spans="1:8" ht="12.75">
      <c r="A47" s="35"/>
      <c r="H47" s="11"/>
    </row>
    <row r="48" spans="1:8" ht="12.75">
      <c r="A48" s="1" t="s">
        <v>93</v>
      </c>
      <c r="H48" s="11"/>
    </row>
    <row r="49" spans="1:8" ht="12.75">
      <c r="A49" s="35" t="s">
        <v>282</v>
      </c>
      <c r="H49" s="11"/>
    </row>
    <row r="50" spans="1:8" ht="12.75">
      <c r="A50" t="s">
        <v>157</v>
      </c>
      <c r="D50">
        <v>370.23</v>
      </c>
      <c r="H50" s="11"/>
    </row>
    <row r="51" ht="12.75">
      <c r="H51" s="11"/>
    </row>
    <row r="52" spans="1:8" ht="12.75">
      <c r="A52" s="1" t="s">
        <v>94</v>
      </c>
      <c r="H52" s="11"/>
    </row>
    <row r="53" spans="1:8" ht="12.75">
      <c r="A53" s="1"/>
      <c r="H53" s="11"/>
    </row>
    <row r="54" ht="12.75">
      <c r="H54" s="11"/>
    </row>
    <row r="55" spans="1:9" ht="12.75">
      <c r="A55" s="1" t="s">
        <v>95</v>
      </c>
      <c r="B55" s="37"/>
      <c r="C55" s="37"/>
      <c r="D55" s="37"/>
      <c r="E55" s="37"/>
      <c r="F55" s="37"/>
      <c r="G55" s="37"/>
      <c r="H55" s="38"/>
      <c r="I55" s="37"/>
    </row>
    <row r="56" spans="1:9" ht="12.75">
      <c r="A56" s="35" t="s">
        <v>96</v>
      </c>
      <c r="B56" s="37"/>
      <c r="C56" s="37"/>
      <c r="D56" s="37"/>
      <c r="E56" s="37"/>
      <c r="F56" s="37"/>
      <c r="G56" s="37"/>
      <c r="H56" s="38"/>
      <c r="I56" s="37"/>
    </row>
    <row r="57" spans="1:9" ht="12.75">
      <c r="A57" s="35" t="s">
        <v>284</v>
      </c>
      <c r="B57" s="37"/>
      <c r="C57" s="37"/>
      <c r="D57" s="37"/>
      <c r="E57" s="37"/>
      <c r="F57" s="37"/>
      <c r="G57" s="37"/>
      <c r="H57" s="38"/>
      <c r="I57" s="37"/>
    </row>
    <row r="58" spans="1:9" ht="12.75">
      <c r="A58" s="35" t="s">
        <v>283</v>
      </c>
      <c r="B58" s="37"/>
      <c r="C58" s="37"/>
      <c r="D58" s="37"/>
      <c r="E58" s="37"/>
      <c r="F58" s="37"/>
      <c r="G58" s="37"/>
      <c r="H58" s="38"/>
      <c r="I58" s="37"/>
    </row>
    <row r="59" spans="1:9" ht="12.75">
      <c r="A59" s="35"/>
      <c r="B59" s="37"/>
      <c r="C59" s="37"/>
      <c r="D59" s="37"/>
      <c r="E59" s="37"/>
      <c r="F59" s="37"/>
      <c r="G59" s="37"/>
      <c r="H59" s="38"/>
      <c r="I59" s="37"/>
    </row>
    <row r="60" spans="1:9" ht="12.75">
      <c r="A60" s="35" t="s">
        <v>285</v>
      </c>
      <c r="B60" s="37"/>
      <c r="C60" s="37"/>
      <c r="D60" s="37"/>
      <c r="E60" s="37"/>
      <c r="F60" s="37"/>
      <c r="G60" s="37"/>
      <c r="H60" s="38"/>
      <c r="I60" s="37"/>
    </row>
    <row r="61" spans="1:9" ht="12.75">
      <c r="A61" s="35" t="s">
        <v>97</v>
      </c>
      <c r="B61" s="37"/>
      <c r="C61" s="37"/>
      <c r="D61" s="37"/>
      <c r="E61" s="37"/>
      <c r="F61" s="37"/>
      <c r="G61" s="37"/>
      <c r="H61" s="38"/>
      <c r="I61" s="37"/>
    </row>
    <row r="62" ht="12.75">
      <c r="H62" s="11"/>
    </row>
    <row r="63" ht="12.75">
      <c r="H63" s="11"/>
    </row>
    <row r="64" spans="1:8" ht="12.75">
      <c r="A64" s="1" t="s">
        <v>98</v>
      </c>
      <c r="H64" s="11"/>
    </row>
    <row r="65" ht="12.75">
      <c r="H65" s="11"/>
    </row>
    <row r="66" spans="1:8" ht="12.75">
      <c r="A66" s="1" t="s">
        <v>99</v>
      </c>
      <c r="H66" s="11"/>
    </row>
    <row r="67" ht="12.75">
      <c r="H67" s="11"/>
    </row>
    <row r="68" spans="1:8" ht="12.75">
      <c r="A68" s="1" t="s">
        <v>100</v>
      </c>
      <c r="H68" s="11"/>
    </row>
    <row r="69" ht="12.75">
      <c r="H69" s="11"/>
    </row>
    <row r="70" spans="1:8" ht="12.75">
      <c r="A70" s="1" t="s">
        <v>101</v>
      </c>
      <c r="H70" s="11"/>
    </row>
    <row r="71" ht="12.75">
      <c r="H71" s="11"/>
    </row>
    <row r="72" spans="1:8" ht="12.75">
      <c r="A72" s="1" t="s">
        <v>204</v>
      </c>
      <c r="H72" s="11"/>
    </row>
    <row r="73" spans="1:8" ht="12.75">
      <c r="A73" s="35"/>
      <c r="H73" s="11"/>
    </row>
    <row r="74" spans="1:8" ht="12.75">
      <c r="A74" s="35"/>
      <c r="H74" s="11"/>
    </row>
    <row r="75" spans="1:8" ht="12.75">
      <c r="A75" s="35"/>
      <c r="H75" s="11"/>
    </row>
    <row r="76" spans="1:8" ht="12.75">
      <c r="A76" s="35"/>
      <c r="H76" s="11"/>
    </row>
    <row r="77" spans="1:8" ht="12.75">
      <c r="A77" s="35"/>
      <c r="H77" s="11"/>
    </row>
    <row r="78" spans="1:8" ht="12.75">
      <c r="A78" s="35"/>
      <c r="H78" s="11"/>
    </row>
    <row r="79" spans="1:8" ht="12.75">
      <c r="A79" s="35"/>
      <c r="H79" s="11"/>
    </row>
    <row r="80" ht="12.75">
      <c r="H80" s="11"/>
    </row>
    <row r="81" spans="1:8" ht="12.75">
      <c r="A81" t="s">
        <v>102</v>
      </c>
      <c r="E81" t="s">
        <v>103</v>
      </c>
      <c r="H81" s="11"/>
    </row>
    <row r="82" spans="1:8" ht="12.75">
      <c r="A82" t="s">
        <v>104</v>
      </c>
      <c r="E82" t="s">
        <v>105</v>
      </c>
      <c r="H82" s="11"/>
    </row>
    <row r="83" ht="12.75">
      <c r="H83" s="11"/>
    </row>
    <row r="84" ht="12.75">
      <c r="H84" s="11"/>
    </row>
    <row r="85" ht="12.75">
      <c r="H85" s="11"/>
    </row>
    <row r="86" spans="1:8" ht="12.75">
      <c r="A86" t="s">
        <v>106</v>
      </c>
      <c r="E86" t="s">
        <v>107</v>
      </c>
      <c r="H86" s="11"/>
    </row>
    <row r="87" ht="12.75">
      <c r="H87" s="11"/>
    </row>
  </sheetData>
  <sheetProtection/>
  <mergeCells count="3">
    <mergeCell ref="A1:I1"/>
    <mergeCell ref="A3:I3"/>
    <mergeCell ref="A4:I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Avery</dc:creator>
  <cp:keywords/>
  <dc:description/>
  <cp:lastModifiedBy>Rachel</cp:lastModifiedBy>
  <cp:lastPrinted>2015-05-22T10:48:12Z</cp:lastPrinted>
  <dcterms:created xsi:type="dcterms:W3CDTF">1996-10-14T23:33:28Z</dcterms:created>
  <dcterms:modified xsi:type="dcterms:W3CDTF">2016-01-12T13:49:35Z</dcterms:modified>
  <cp:category/>
  <cp:version/>
  <cp:contentType/>
  <cp:contentStatus/>
</cp:coreProperties>
</file>